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фхд 2022г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_xlnm.Print_Area" localSheetId="0">Лист1!$A$1:$DS$69</definedName>
    <definedName name="_xlnm.Print_Area" localSheetId="1">Лист2!$A$1:$CB$57</definedName>
    <definedName name="_xlnm.Print_Area" localSheetId="2">Лист3!$A$1:$CB$58</definedName>
    <definedName name="_xlnm.Print_Area" localSheetId="4">Лист5!$A$1:$CB$37</definedName>
  </definedNames>
  <calcPr calcId="162913"/>
</workbook>
</file>

<file path=xl/calcChain.xml><?xml version="1.0" encoding="utf-8"?>
<calcChain xmlns="http://schemas.openxmlformats.org/spreadsheetml/2006/main">
  <c r="DF17" i="1" l="1"/>
  <c r="BN19" i="5" l="1"/>
  <c r="AN26" i="3"/>
  <c r="AG21" i="1"/>
  <c r="BW21" i="1"/>
  <c r="CV21" i="1"/>
  <c r="DF25" i="1"/>
  <c r="AS31" i="5" l="1"/>
  <c r="D49" i="6"/>
  <c r="DF69" i="1"/>
  <c r="BN37" i="5"/>
  <c r="BN21" i="5"/>
  <c r="AS30" i="5"/>
  <c r="DF64" i="1"/>
  <c r="U69" i="1"/>
  <c r="DF68" i="1"/>
  <c r="DF67" i="1"/>
  <c r="DF62" i="1"/>
  <c r="DF56" i="1"/>
  <c r="DF57" i="1"/>
  <c r="DF58" i="1"/>
  <c r="DF59" i="1"/>
  <c r="DF60" i="1"/>
  <c r="DF61" i="1"/>
  <c r="DF63" i="1"/>
  <c r="DF65" i="1"/>
  <c r="DF66" i="1"/>
  <c r="DF55" i="1"/>
  <c r="CK20" i="1"/>
  <c r="CK18" i="1"/>
  <c r="AG20" i="1"/>
  <c r="DF20" i="1" s="1"/>
  <c r="AG18" i="1"/>
  <c r="AG17" i="1"/>
  <c r="CK17" i="1"/>
  <c r="D61" i="6" l="1"/>
  <c r="D50" i="6" l="1"/>
  <c r="D51" i="6"/>
  <c r="D52" i="6"/>
  <c r="D53" i="6"/>
  <c r="D54" i="6"/>
  <c r="D55" i="6"/>
  <c r="D56" i="6"/>
  <c r="D57" i="6"/>
  <c r="D58" i="6"/>
  <c r="D59" i="6"/>
  <c r="D60" i="6"/>
  <c r="D62" i="6"/>
  <c r="D63" i="6"/>
  <c r="D64" i="6" l="1"/>
  <c r="D9" i="6"/>
  <c r="D10" i="6"/>
  <c r="D11" i="6"/>
  <c r="D12" i="6"/>
  <c r="D13" i="6"/>
  <c r="D14" i="6"/>
  <c r="D15" i="6"/>
  <c r="D16" i="6"/>
  <c r="D17" i="6"/>
  <c r="D18" i="6"/>
  <c r="D19" i="6"/>
  <c r="D8" i="6"/>
  <c r="D20" i="6" s="1"/>
  <c r="D30" i="6"/>
  <c r="D31" i="6"/>
  <c r="D32" i="6"/>
  <c r="D33" i="6"/>
  <c r="D34" i="6"/>
  <c r="D35" i="6"/>
  <c r="D36" i="6"/>
  <c r="D37" i="6"/>
  <c r="D39" i="6"/>
  <c r="D29" i="6"/>
  <c r="D40" i="6" l="1"/>
  <c r="AJ37" i="4" l="1"/>
  <c r="AJ36" i="4"/>
  <c r="DF54" i="1" l="1"/>
  <c r="DF18" i="1"/>
  <c r="DF19" i="1"/>
  <c r="DF22" i="1"/>
  <c r="DF23" i="1"/>
  <c r="DF24" i="1"/>
  <c r="BQ33" i="2"/>
  <c r="AT20" i="1" l="1"/>
  <c r="AT23" i="1"/>
  <c r="AT27" i="1" l="1"/>
  <c r="BP39" i="4" l="1"/>
  <c r="BE51" i="2" l="1"/>
  <c r="BQ51" i="2" s="1"/>
  <c r="BE45" i="2"/>
  <c r="BQ45" i="2" s="1"/>
  <c r="BE40" i="2"/>
  <c r="BQ40" i="2" s="1"/>
  <c r="U27" i="1" l="1"/>
  <c r="AF27" i="1" s="1"/>
  <c r="AF23" i="1"/>
  <c r="BQ53" i="2" l="1"/>
  <c r="DF27" i="1" l="1"/>
  <c r="BJ27" i="4" l="1"/>
  <c r="BJ30" i="3" l="1"/>
</calcChain>
</file>

<file path=xl/sharedStrings.xml><?xml version="1.0" encoding="utf-8"?>
<sst xmlns="http://schemas.openxmlformats.org/spreadsheetml/2006/main" count="437" uniqueCount="246">
  <si>
    <t>1.2. Расчеты (обоснования) выплат персоналу при направлении в служебные командировки</t>
  </si>
  <si>
    <t>2. Расчеты (обоснования) расходов на социальные и иные выплаты населению</t>
  </si>
  <si>
    <t>№</t>
  </si>
  <si>
    <t>Код видов расходов</t>
  </si>
  <si>
    <t>Наименование расходов</t>
  </si>
  <si>
    <t>Средний размер</t>
  </si>
  <si>
    <t>Количество</t>
  </si>
  <si>
    <t>Сумма, руб.</t>
  </si>
  <si>
    <t>п/п</t>
  </si>
  <si>
    <t>выплаты на одного</t>
  </si>
  <si>
    <t>работников,</t>
  </si>
  <si>
    <t>дней</t>
  </si>
  <si>
    <t>(гр. 3×гр. 4×гр.5)</t>
  </si>
  <si>
    <t>Источник финансового обеспечения</t>
  </si>
  <si>
    <t>работника в день,</t>
  </si>
  <si>
    <t>чел.</t>
  </si>
  <si>
    <t>руб.</t>
  </si>
  <si>
    <t>Наименование показателя</t>
  </si>
  <si>
    <t>Размер одной</t>
  </si>
  <si>
    <t>Общая сумма</t>
  </si>
  <si>
    <t>выплаты, руб.</t>
  </si>
  <si>
    <t>выплат в год</t>
  </si>
  <si>
    <t>выплат, руб.</t>
  </si>
  <si>
    <t>(гр. 3×гр. 4)</t>
  </si>
  <si>
    <t>Итого:</t>
  </si>
  <si>
    <t>х</t>
  </si>
  <si>
    <t>1. Расчеты (обоснования) выплат персоналу (строка 210)</t>
  </si>
  <si>
    <t>1.3. Расчеты (обоснования) выплат персоналу по уходу за ребенком</t>
  </si>
  <si>
    <t>Численность</t>
  </si>
  <si>
    <t>Размер</t>
  </si>
  <si>
    <t>выплаты</t>
  </si>
  <si>
    <t>получающих</t>
  </si>
  <si>
    <t>на одного</t>
  </si>
  <si>
    <t>(пособия)</t>
  </si>
  <si>
    <t>пособие</t>
  </si>
  <si>
    <t>работника</t>
  </si>
  <si>
    <t>в месяц, руб.</t>
  </si>
  <si>
    <t>3. Расчет (обоснование) расходов на уплату налогов, сборов и иных платежей</t>
  </si>
  <si>
    <t>1.1. Расчеты (обоснования) расходов на оплату труда</t>
  </si>
  <si>
    <t>Должность,</t>
  </si>
  <si>
    <t>Установленная</t>
  </si>
  <si>
    <t>Среднемесячный размер оплаты труда на одного работника, руб.</t>
  </si>
  <si>
    <t>Ежемесячная</t>
  </si>
  <si>
    <t>Районный</t>
  </si>
  <si>
    <t>Фонд оплаты</t>
  </si>
  <si>
    <t>группа</t>
  </si>
  <si>
    <t>численность,</t>
  </si>
  <si>
    <t>всего</t>
  </si>
  <si>
    <t>в том числе:</t>
  </si>
  <si>
    <t>1.4. Расчеты (обоснования) страховых взносов на обязательное страхование в Пенсионный</t>
  </si>
  <si>
    <t>фонд Российской Федерации, в Фонд социального страхования Российской Федерации,</t>
  </si>
  <si>
    <t>в Федеральный фонд обязательного медицинского страхования</t>
  </si>
  <si>
    <t>надбавка к</t>
  </si>
  <si>
    <t>коэффициент</t>
  </si>
  <si>
    <t>труда в год, руб.</t>
  </si>
  <si>
    <t>должностей</t>
  </si>
  <si>
    <t>единиц</t>
  </si>
  <si>
    <t>по</t>
  </si>
  <si>
    <t>по выплатам</t>
  </si>
  <si>
    <t>Налоговая</t>
  </si>
  <si>
    <t>должностному</t>
  </si>
  <si>
    <t>(гр. 3×гр. 4×</t>
  </si>
  <si>
    <t xml:space="preserve">Ставка </t>
  </si>
  <si>
    <t>Сумма исчисленного</t>
  </si>
  <si>
    <t>компенсационного</t>
  </si>
  <si>
    <t>Наименование государственного внебюджетного фонда</t>
  </si>
  <si>
    <t>стимулирующего</t>
  </si>
  <si>
    <t>окладу, %</t>
  </si>
  <si>
    <t>(1+гр. 8/100)×</t>
  </si>
  <si>
    <t>база, руб.</t>
  </si>
  <si>
    <t>окладу</t>
  </si>
  <si>
    <t>налога, %</t>
  </si>
  <si>
    <t>Размер базы</t>
  </si>
  <si>
    <t>характера</t>
  </si>
  <si>
    <t>налога, подлежащего</t>
  </si>
  <si>
    <t>гр. 9×12)</t>
  </si>
  <si>
    <t>уплате, руб.</t>
  </si>
  <si>
    <t>Сумма взноса,</t>
  </si>
  <si>
    <t>(гр. 3×гр. 4/100)</t>
  </si>
  <si>
    <t>для начисления</t>
  </si>
  <si>
    <t>страховых</t>
  </si>
  <si>
    <t>взносов, руб.</t>
  </si>
  <si>
    <t>Страховые взносы в Пенсионный фонд Российской Федерации, всего</t>
  </si>
  <si>
    <t>1.1.</t>
  </si>
  <si>
    <t>по ставке 22,0 %</t>
  </si>
  <si>
    <t>4. Расчет (обоснование) расходов на безвозмездные перечисления организациям</t>
  </si>
  <si>
    <t>1.2.</t>
  </si>
  <si>
    <t>по ставке 10,0 %</t>
  </si>
  <si>
    <t>1.3.</t>
  </si>
  <si>
    <t>с применением пониженных тарифов взносов в Пенсионный фонд</t>
  </si>
  <si>
    <t>Российской Федерации для отдельных категорий плательщиков</t>
  </si>
  <si>
    <t>Страховые взносы в Фонд социального страхования Российской</t>
  </si>
  <si>
    <t>Федерации, всего</t>
  </si>
  <si>
    <t>2.1.</t>
  </si>
  <si>
    <t xml:space="preserve">обязательное социальное страхование на случай временной </t>
  </si>
  <si>
    <t>нетрудоспособности и в связи с материнством по ставке 2,9 %</t>
  </si>
  <si>
    <t>2.2.</t>
  </si>
  <si>
    <t>с применением ставки взносов в Фонд социального страхования</t>
  </si>
  <si>
    <t>Российской Федерации по ставке 0,0 %</t>
  </si>
  <si>
    <t>2.3.</t>
  </si>
  <si>
    <t>обязательное социальное страхование от несчастных случаев</t>
  </si>
  <si>
    <t>на производстве и профессиональных заболеваний по ставке 0,2 %</t>
  </si>
  <si>
    <t>2.4.</t>
  </si>
  <si>
    <t>5. Расчет (обоснование) прочих расходов</t>
  </si>
  <si>
    <t>(кроме расходов на закупку товаров, работ, услуг)</t>
  </si>
  <si>
    <r>
      <t>на производстве и профессиональных заболеваний по ставке 0,_ %</t>
    </r>
    <r>
      <rPr>
        <vertAlign val="superscript"/>
        <sz val="10"/>
        <rFont val="Times New Roman"/>
        <family val="1"/>
        <charset val="204"/>
      </rPr>
      <t>*</t>
    </r>
  </si>
  <si>
    <t>2.5.</t>
  </si>
  <si>
    <r>
      <t>на производстве и профессиональных заболеваний по ставке 0,_ %</t>
    </r>
    <r>
      <rPr>
        <vertAlign val="superscript"/>
        <sz val="10"/>
        <rFont val="Times New Roman"/>
        <family val="1"/>
        <charset val="204"/>
      </rPr>
      <t>*</t>
    </r>
  </si>
  <si>
    <t>Страховые взносы в Федеральный фонд обязательного медицинского</t>
  </si>
  <si>
    <t>страхования, всего (по ставке 5,1 %)</t>
  </si>
  <si>
    <t>* Указываются страховые тарифы, дифференцированные по классам профессионального риска, установленные Федеральным законом от 22 декабря 2005 г. № 179-ФЗ «О страховых тарифах на обязательное социальное страхование от несчастных случаев на производстве и профессиональных заболеваний на 2006 год» (Собрание законодательства Российской Федерации, 2005, № 52, ст. 5592; 2015, № 51, ст.7233).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</si>
  <si>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</si>
  <si>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</si>
  <si>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Стоимость</t>
  </si>
  <si>
    <t>номеров</t>
  </si>
  <si>
    <t>платежей</t>
  </si>
  <si>
    <t>за единицу,</t>
  </si>
  <si>
    <t>в год</t>
  </si>
  <si>
    <t>6.2. Расчет (обоснование) расходов на оплату транспортных услуг</t>
  </si>
  <si>
    <t>Цена услуги</t>
  </si>
  <si>
    <t>услуг</t>
  </si>
  <si>
    <t>перевозки,</t>
  </si>
  <si>
    <t>перевозки</t>
  </si>
  <si>
    <t>6.3. Расчет (обоснование) расходов на оплату коммунальных услуг</t>
  </si>
  <si>
    <t>Тариф</t>
  </si>
  <si>
    <t>Индексация,</t>
  </si>
  <si>
    <t>потребления</t>
  </si>
  <si>
    <t>(с учетом</t>
  </si>
  <si>
    <t>%</t>
  </si>
  <si>
    <t>(гр. 4×гр. 5×гр. 6)</t>
  </si>
  <si>
    <t>ресурсов</t>
  </si>
  <si>
    <t>НДС), руб.</t>
  </si>
  <si>
    <t>6.4. Расчет (обоснование) расходов на оплату аренды имущества</t>
  </si>
  <si>
    <t>Ставка</t>
  </si>
  <si>
    <t>арендной</t>
  </si>
  <si>
    <t>с учетом НДС,</t>
  </si>
  <si>
    <t>платы</t>
  </si>
  <si>
    <t>Объект</t>
  </si>
  <si>
    <t>работ</t>
  </si>
  <si>
    <t>работ (услуг),</t>
  </si>
  <si>
    <t>(услуг)</t>
  </si>
  <si>
    <t>договоров</t>
  </si>
  <si>
    <t>услуги, руб.</t>
  </si>
  <si>
    <t>6.7. Расчет (обоснование) расходов на приобретение основных средств,</t>
  </si>
  <si>
    <t>Средняя</t>
  </si>
  <si>
    <t>стоимость,</t>
  </si>
  <si>
    <t>(гр. 2×гр. 3)</t>
  </si>
  <si>
    <t>Директор</t>
  </si>
  <si>
    <t>Педагогический персонал</t>
  </si>
  <si>
    <t>Делопроизводитель</t>
  </si>
  <si>
    <t>Завхоз</t>
  </si>
  <si>
    <t>Рабочий</t>
  </si>
  <si>
    <t>Кочегар</t>
  </si>
  <si>
    <t>Сторож</t>
  </si>
  <si>
    <t>Техничка</t>
  </si>
  <si>
    <t>Дворник</t>
  </si>
  <si>
    <t>Повар</t>
  </si>
  <si>
    <t>Пом.повара</t>
  </si>
  <si>
    <t xml:space="preserve"> </t>
  </si>
  <si>
    <t xml:space="preserve"> Госстандарт</t>
  </si>
  <si>
    <t>Дотация</t>
  </si>
  <si>
    <t>00000000000000000111</t>
  </si>
  <si>
    <t>Земельный налог</t>
  </si>
  <si>
    <t>Имущественный налог</t>
  </si>
  <si>
    <t>Транспортный налог</t>
  </si>
  <si>
    <t>Шрафы и пеня</t>
  </si>
  <si>
    <t>851, 852, 853</t>
  </si>
  <si>
    <t>Газ</t>
  </si>
  <si>
    <t>Свет</t>
  </si>
  <si>
    <t>Лицензирование сайтов</t>
  </si>
  <si>
    <t>Программное обеспечение</t>
  </si>
  <si>
    <t>Бухгалтерские услуги</t>
  </si>
  <si>
    <t>346,223,</t>
  </si>
  <si>
    <t xml:space="preserve">Прочие услуги </t>
  </si>
  <si>
    <t>материальных запасов 300</t>
  </si>
  <si>
    <t>6.6. Расчет (обоснование) расходов на оплату прочих работ, услуг 226</t>
  </si>
  <si>
    <t>Кассир</t>
  </si>
  <si>
    <t>Пом.воспитателя</t>
  </si>
  <si>
    <t>Шеф повар</t>
  </si>
  <si>
    <t>Кух.рабочий</t>
  </si>
  <si>
    <t>Прачка</t>
  </si>
  <si>
    <t>Кладовщик</t>
  </si>
  <si>
    <t>Кастелянша</t>
  </si>
  <si>
    <t>Грузчик</t>
  </si>
  <si>
    <t>Вода</t>
  </si>
  <si>
    <t>питание</t>
  </si>
  <si>
    <t>медикамкенты</t>
  </si>
  <si>
    <t>учебные расходы</t>
  </si>
  <si>
    <t>6.5. Расчет (обоснование) расходов на оплату работ, услуг по содержанию имущества 225</t>
  </si>
  <si>
    <t xml:space="preserve">окладу, </t>
  </si>
  <si>
    <t>Расчеты (обоснования) к плану финансово-хозяйственной деятельности МБДОУ "Ласточка"</t>
  </si>
  <si>
    <t>Зам.дир. по воспит части</t>
  </si>
  <si>
    <t>Зам.дир. По безопасности</t>
  </si>
  <si>
    <t>Зам.дир. по хозяйств части</t>
  </si>
  <si>
    <t>ИТОГО</t>
  </si>
  <si>
    <t>питание за счет собственных средств</t>
  </si>
  <si>
    <t>Термометр электронный</t>
  </si>
  <si>
    <t>Тонометр механический</t>
  </si>
  <si>
    <t>Грелка резиновая</t>
  </si>
  <si>
    <t>Неврологический молоток</t>
  </si>
  <si>
    <t>Шприцы 3 г</t>
  </si>
  <si>
    <t>Шприцы 5 г</t>
  </si>
  <si>
    <t>Спирт 100мл</t>
  </si>
  <si>
    <t>Салфетки стирильные</t>
  </si>
  <si>
    <t xml:space="preserve">Перчатки </t>
  </si>
  <si>
    <t>Перекись водорода-леккер 3%</t>
  </si>
  <si>
    <t>Марганцовка 15 г</t>
  </si>
  <si>
    <t>Бриллиантовый зеленый-леккер</t>
  </si>
  <si>
    <t>Наименование материальных ценностей</t>
  </si>
  <si>
    <t>Цена за
единицу,
руб</t>
  </si>
  <si>
    <t>Сумма,
руб</t>
  </si>
  <si>
    <t>Бумага Снегурочка А4</t>
  </si>
  <si>
    <t>Ватман А0 1200*800, 5 лист</t>
  </si>
  <si>
    <t>Гуашь "Мультики" 12 цветов, 20 мл</t>
  </si>
  <si>
    <t>Карандаши цветные 12 шт Centrum</t>
  </si>
  <si>
    <t>Картридж для лазерного принтера</t>
  </si>
  <si>
    <t>Мелки цветные Bruno Visconti 12 цв</t>
  </si>
  <si>
    <t>Ножницы канцелярские Centrum</t>
  </si>
  <si>
    <t>Папка регистратор 70 мм с карманом</t>
  </si>
  <si>
    <t>Пластилин Bruno Visconti 12 цв</t>
  </si>
  <si>
    <t>Файл вкладыш Proff A4 APT</t>
  </si>
  <si>
    <t>Цветная бумага Апплика 10 цвет</t>
  </si>
  <si>
    <t xml:space="preserve"> Расчет (обоснование) расходов на приобретение основных средств,</t>
  </si>
  <si>
    <t>(медикаменты)</t>
  </si>
  <si>
    <t>(Учебные расходы)</t>
  </si>
  <si>
    <t>(хоз расходы)</t>
  </si>
  <si>
    <t xml:space="preserve">швабры </t>
  </si>
  <si>
    <t xml:space="preserve">веники </t>
  </si>
  <si>
    <t xml:space="preserve">тряпки </t>
  </si>
  <si>
    <t xml:space="preserve">Бытовая химия  </t>
  </si>
  <si>
    <t xml:space="preserve">салфетки бумажные   </t>
  </si>
  <si>
    <t xml:space="preserve">тазики пластмассовые  </t>
  </si>
  <si>
    <t xml:space="preserve">перчатки  </t>
  </si>
  <si>
    <t xml:space="preserve">савок железный </t>
  </si>
  <si>
    <t xml:space="preserve">Ведро педальное пластмассовое  </t>
  </si>
  <si>
    <t xml:space="preserve">бочка 50л.цвет белый  </t>
  </si>
  <si>
    <t xml:space="preserve">тряпка половая </t>
  </si>
  <si>
    <t xml:space="preserve">лампочки </t>
  </si>
  <si>
    <t xml:space="preserve">перчатки </t>
  </si>
  <si>
    <t>Садовник</t>
  </si>
  <si>
    <t>Педагог доп.образования</t>
  </si>
  <si>
    <t>Компьютеры</t>
  </si>
  <si>
    <t>хоз расходы</t>
  </si>
  <si>
    <t>Интернет</t>
  </si>
  <si>
    <t xml:space="preserve">Компенсации </t>
  </si>
  <si>
    <t>Иные налоги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</si>
</sst>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27">
    <font>
      <sz val="10"/>
      <color rgb="FF000000"/>
      <name val="Arimo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mo"/>
    </font>
    <font>
      <sz val="12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mo"/>
    </font>
    <font>
      <sz val="9"/>
      <color rgb="FF000000"/>
      <name val="Arimo"/>
    </font>
    <font>
      <b/>
      <sz val="12"/>
      <color theme="1"/>
      <name val="Times New Roman"/>
      <family val="1"/>
      <charset val="204"/>
    </font>
    <font>
      <b/>
      <sz val="10"/>
      <name val="Arimo"/>
    </font>
    <font>
      <b/>
      <sz val="10"/>
      <color theme="1"/>
      <name val="Times New Roman"/>
      <family val="1"/>
      <charset val="204"/>
    </font>
    <font>
      <b/>
      <sz val="10"/>
      <color rgb="FF000000"/>
      <name val="Arimo"/>
      <charset val="204"/>
    </font>
    <font>
      <b/>
      <sz val="11"/>
      <color theme="1"/>
      <name val="Times New Roman"/>
      <family val="1"/>
      <charset val="204"/>
    </font>
    <font>
      <b/>
      <sz val="11"/>
      <name val="Arimo"/>
    </font>
    <font>
      <b/>
      <sz val="10"/>
      <color rgb="FF000000"/>
      <name val="Arimo"/>
    </font>
    <font>
      <b/>
      <sz val="9"/>
      <color theme="1"/>
      <name val="Times New Roman"/>
      <family val="1"/>
      <charset val="204"/>
    </font>
    <font>
      <b/>
      <sz val="9"/>
      <name val="Arimo"/>
    </font>
    <font>
      <sz val="8"/>
      <name val="Arial"/>
      <family val="2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1"/>
      <color rgb="FF000000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256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2" borderId="7" xfId="0" applyFont="1" applyFill="1" applyBorder="1" applyAlignment="1">
      <alignment horizontal="left"/>
    </xf>
    <xf numFmtId="0" fontId="6" fillId="2" borderId="3" xfId="0" applyFont="1" applyFill="1" applyBorder="1"/>
    <xf numFmtId="0" fontId="6" fillId="2" borderId="8" xfId="0" applyFont="1" applyFill="1" applyBorder="1"/>
    <xf numFmtId="0" fontId="5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0" fillId="0" borderId="0" xfId="0" applyFont="1" applyAlignment="1"/>
    <xf numFmtId="2" fontId="6" fillId="0" borderId="12" xfId="0" applyNumberFormat="1" applyFont="1" applyBorder="1" applyAlignment="1">
      <alignment horizontal="center"/>
    </xf>
    <xf numFmtId="0" fontId="10" fillId="2" borderId="7" xfId="0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8" xfId="0" applyFont="1" applyFill="1" applyBorder="1"/>
    <xf numFmtId="0" fontId="10" fillId="2" borderId="9" xfId="0" applyFont="1" applyFill="1" applyBorder="1" applyAlignment="1">
      <alignment horizontal="right"/>
    </xf>
    <xf numFmtId="0" fontId="11" fillId="2" borderId="10" xfId="0" applyFont="1" applyFill="1" applyBorder="1"/>
    <xf numFmtId="0" fontId="11" fillId="2" borderId="11" xfId="0" applyFont="1" applyFill="1" applyBorder="1"/>
    <xf numFmtId="0" fontId="0" fillId="3" borderId="0" xfId="0" applyFont="1" applyFill="1" applyAlignment="1"/>
    <xf numFmtId="0" fontId="0" fillId="0" borderId="0" xfId="0" applyFont="1" applyAlignment="1"/>
    <xf numFmtId="3" fontId="0" fillId="0" borderId="0" xfId="0" applyNumberFormat="1" applyFont="1" applyAlignment="1"/>
    <xf numFmtId="3" fontId="6" fillId="0" borderId="12" xfId="0" applyNumberFormat="1" applyFont="1" applyBorder="1"/>
    <xf numFmtId="2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/>
    <xf numFmtId="0" fontId="0" fillId="0" borderId="0" xfId="0" applyFont="1" applyAlignment="1"/>
    <xf numFmtId="0" fontId="0" fillId="0" borderId="0" xfId="0" applyFont="1" applyAlignment="1"/>
    <xf numFmtId="1" fontId="23" fillId="0" borderId="12" xfId="1" applyNumberFormat="1" applyFont="1" applyBorder="1" applyAlignment="1">
      <alignment horizontal="center" vertical="center"/>
    </xf>
    <xf numFmtId="0" fontId="23" fillId="0" borderId="12" xfId="1" applyNumberFormat="1" applyFont="1" applyBorder="1" applyAlignment="1">
      <alignment vertical="top" wrapText="1"/>
    </xf>
    <xf numFmtId="2" fontId="23" fillId="0" borderId="12" xfId="1" applyNumberFormat="1" applyFont="1" applyBorder="1" applyAlignment="1">
      <alignment horizontal="right" vertical="top" wrapText="1"/>
    </xf>
    <xf numFmtId="164" fontId="23" fillId="0" borderId="12" xfId="1" applyNumberFormat="1" applyFont="1" applyBorder="1" applyAlignment="1">
      <alignment horizontal="right" vertical="top" wrapText="1"/>
    </xf>
    <xf numFmtId="4" fontId="23" fillId="0" borderId="12" xfId="1" applyNumberFormat="1" applyFont="1" applyBorder="1" applyAlignment="1">
      <alignment horizontal="right" vertical="top" wrapText="1"/>
    </xf>
    <xf numFmtId="0" fontId="24" fillId="0" borderId="12" xfId="1" applyNumberFormat="1" applyFont="1" applyBorder="1" applyAlignment="1">
      <alignment vertical="top"/>
    </xf>
    <xf numFmtId="0" fontId="25" fillId="0" borderId="12" xfId="0" applyFont="1" applyBorder="1" applyAlignment="1"/>
    <xf numFmtId="164" fontId="24" fillId="0" borderId="12" xfId="1" applyNumberFormat="1" applyFont="1" applyBorder="1" applyAlignment="1">
      <alignment horizontal="right" vertical="top"/>
    </xf>
    <xf numFmtId="4" fontId="24" fillId="0" borderId="12" xfId="1" applyNumberFormat="1" applyFont="1" applyBorder="1" applyAlignment="1">
      <alignment horizontal="right" vertical="top" wrapText="1"/>
    </xf>
    <xf numFmtId="0" fontId="26" fillId="0" borderId="0" xfId="0" applyFont="1" applyAlignment="1"/>
    <xf numFmtId="0" fontId="16" fillId="0" borderId="0" xfId="0" applyFont="1" applyAlignment="1"/>
    <xf numFmtId="0" fontId="0" fillId="0" borderId="12" xfId="0" applyFont="1" applyBorder="1" applyAlignment="1"/>
    <xf numFmtId="0" fontId="0" fillId="0" borderId="12" xfId="0" applyBorder="1"/>
    <xf numFmtId="3" fontId="0" fillId="0" borderId="12" xfId="0" applyNumberFormat="1" applyBorder="1"/>
    <xf numFmtId="0" fontId="0" fillId="0" borderId="12" xfId="0" applyFont="1" applyFill="1" applyBorder="1" applyAlignment="1"/>
    <xf numFmtId="0" fontId="0" fillId="0" borderId="0" xfId="0" applyFont="1" applyAlignment="1"/>
    <xf numFmtId="3" fontId="0" fillId="0" borderId="0" xfId="0" applyNumberFormat="1" applyFont="1" applyAlignment="1"/>
    <xf numFmtId="0" fontId="11" fillId="2" borderId="3" xfId="0" applyFont="1" applyFill="1" applyBorder="1"/>
    <xf numFmtId="0" fontId="11" fillId="2" borderId="8" xfId="0" applyFont="1" applyFill="1" applyBorder="1"/>
    <xf numFmtId="0" fontId="10" fillId="2" borderId="9" xfId="0" applyFont="1" applyFill="1" applyBorder="1" applyAlignment="1">
      <alignment horizontal="right"/>
    </xf>
    <xf numFmtId="0" fontId="11" fillId="2" borderId="10" xfId="0" applyFont="1" applyFill="1" applyBorder="1"/>
    <xf numFmtId="0" fontId="11" fillId="2" borderId="11" xfId="0" applyFont="1" applyFill="1" applyBorder="1"/>
    <xf numFmtId="0" fontId="10" fillId="2" borderId="7" xfId="0" applyFont="1" applyFill="1" applyBorder="1" applyAlignment="1">
      <alignment horizontal="right"/>
    </xf>
    <xf numFmtId="2" fontId="6" fillId="3" borderId="11" xfId="0" applyNumberFormat="1" applyFont="1" applyFill="1" applyBorder="1" applyAlignment="1">
      <alignment horizontal="center"/>
    </xf>
    <xf numFmtId="3" fontId="6" fillId="3" borderId="10" xfId="0" applyNumberFormat="1" applyFont="1" applyFill="1" applyBorder="1"/>
    <xf numFmtId="3" fontId="6" fillId="3" borderId="11" xfId="0" applyNumberFormat="1" applyFont="1" applyFill="1" applyBorder="1"/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3" fontId="14" fillId="0" borderId="0" xfId="0" applyNumberFormat="1" applyFont="1" applyBorder="1"/>
    <xf numFmtId="3" fontId="5" fillId="0" borderId="9" xfId="0" applyNumberFormat="1" applyFont="1" applyBorder="1" applyAlignment="1">
      <alignment horizontal="right"/>
    </xf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10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6" fillId="0" borderId="10" xfId="0" applyFont="1" applyBorder="1"/>
    <xf numFmtId="0" fontId="6" fillId="0" borderId="11" xfId="0" applyFont="1" applyBorder="1"/>
    <xf numFmtId="0" fontId="5" fillId="0" borderId="12" xfId="0" applyFont="1" applyBorder="1" applyAlignment="1">
      <alignment horizontal="left"/>
    </xf>
    <xf numFmtId="0" fontId="6" fillId="0" borderId="12" xfId="0" applyFont="1" applyBorder="1"/>
    <xf numFmtId="2" fontId="5" fillId="0" borderId="9" xfId="0" applyNumberFormat="1" applyFont="1" applyBorder="1" applyAlignment="1">
      <alignment horizontal="right"/>
    </xf>
    <xf numFmtId="2" fontId="6" fillId="0" borderId="10" xfId="0" applyNumberFormat="1" applyFont="1" applyBorder="1"/>
    <xf numFmtId="2" fontId="6" fillId="0" borderId="11" xfId="0" applyNumberFormat="1" applyFont="1" applyBorder="1"/>
    <xf numFmtId="1" fontId="5" fillId="0" borderId="9" xfId="0" applyNumberFormat="1" applyFont="1" applyBorder="1" applyAlignment="1">
      <alignment horizontal="right"/>
    </xf>
    <xf numFmtId="1" fontId="5" fillId="0" borderId="10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3" fontId="5" fillId="3" borderId="9" xfId="0" applyNumberFormat="1" applyFont="1" applyFill="1" applyBorder="1" applyAlignment="1">
      <alignment horizontal="right"/>
    </xf>
    <xf numFmtId="3" fontId="6" fillId="3" borderId="10" xfId="0" applyNumberFormat="1" applyFont="1" applyFill="1" applyBorder="1"/>
    <xf numFmtId="3" fontId="6" fillId="3" borderId="11" xfId="0" applyNumberFormat="1" applyFont="1" applyFill="1" applyBorder="1"/>
    <xf numFmtId="0" fontId="5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Alignment="1"/>
    <xf numFmtId="0" fontId="11" fillId="0" borderId="6" xfId="0" applyFont="1" applyBorder="1"/>
    <xf numFmtId="3" fontId="17" fillId="0" borderId="9" xfId="0" applyNumberFormat="1" applyFont="1" applyBorder="1" applyAlignment="1">
      <alignment horizontal="right"/>
    </xf>
    <xf numFmtId="3" fontId="18" fillId="0" borderId="10" xfId="0" applyNumberFormat="1" applyFont="1" applyBorder="1"/>
    <xf numFmtId="3" fontId="18" fillId="0" borderId="11" xfId="0" applyNumberFormat="1" applyFont="1" applyBorder="1"/>
    <xf numFmtId="3" fontId="18" fillId="0" borderId="10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0" fontId="19" fillId="0" borderId="12" xfId="0" applyFont="1" applyBorder="1" applyAlignment="1">
      <alignment horizontal="center"/>
    </xf>
    <xf numFmtId="2" fontId="17" fillId="0" borderId="9" xfId="0" applyNumberFormat="1" applyFont="1" applyBorder="1" applyAlignment="1">
      <alignment horizontal="right"/>
    </xf>
    <xf numFmtId="0" fontId="18" fillId="0" borderId="10" xfId="0" applyFont="1" applyBorder="1"/>
    <xf numFmtId="0" fontId="18" fillId="0" borderId="11" xfId="0" applyFont="1" applyBorder="1"/>
    <xf numFmtId="0" fontId="9" fillId="0" borderId="9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4" xfId="0" applyFont="1" applyBorder="1"/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/>
    <xf numFmtId="0" fontId="11" fillId="0" borderId="11" xfId="0" applyFont="1" applyBorder="1"/>
    <xf numFmtId="3" fontId="5" fillId="0" borderId="12" xfId="0" applyNumberFormat="1" applyFont="1" applyBorder="1" applyAlignment="1">
      <alignment horizontal="center"/>
    </xf>
    <xf numFmtId="3" fontId="0" fillId="0" borderId="12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3" fontId="16" fillId="0" borderId="12" xfId="0" applyNumberFormat="1" applyFont="1" applyBorder="1" applyAlignment="1">
      <alignment horizontal="right"/>
    </xf>
    <xf numFmtId="3" fontId="19" fillId="0" borderId="12" xfId="0" applyNumberFormat="1" applyFont="1" applyBorder="1" applyAlignment="1">
      <alignment horizontal="center"/>
    </xf>
    <xf numFmtId="2" fontId="5" fillId="3" borderId="9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2" fontId="6" fillId="3" borderId="11" xfId="0" applyNumberFormat="1" applyFont="1" applyFill="1" applyBorder="1" applyAlignment="1">
      <alignment horizontal="center"/>
    </xf>
    <xf numFmtId="2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4" xfId="0" applyNumberFormat="1" applyFont="1" applyBorder="1" applyAlignment="1">
      <alignment horizontal="center"/>
    </xf>
    <xf numFmtId="3" fontId="0" fillId="0" borderId="13" xfId="0" applyNumberFormat="1" applyFont="1" applyBorder="1" applyAlignment="1">
      <alignment horizontal="center"/>
    </xf>
    <xf numFmtId="3" fontId="0" fillId="0" borderId="14" xfId="0" applyNumberFormat="1" applyFont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right"/>
    </xf>
    <xf numFmtId="0" fontId="0" fillId="0" borderId="12" xfId="0" applyFont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13" fillId="0" borderId="3" xfId="0" applyFont="1" applyBorder="1" applyAlignment="1">
      <alignment horizontal="center"/>
    </xf>
    <xf numFmtId="0" fontId="14" fillId="0" borderId="3" xfId="0" applyFont="1" applyBorder="1"/>
    <xf numFmtId="3" fontId="6" fillId="3" borderId="10" xfId="0" applyNumberFormat="1" applyFont="1" applyFill="1" applyBorder="1" applyAlignment="1">
      <alignment horizontal="right"/>
    </xf>
    <xf numFmtId="3" fontId="6" fillId="3" borderId="11" xfId="0" applyNumberFormat="1" applyFont="1" applyFill="1" applyBorder="1" applyAlignment="1">
      <alignment horizontal="right"/>
    </xf>
    <xf numFmtId="3" fontId="5" fillId="3" borderId="9" xfId="0" applyNumberFormat="1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3" fontId="5" fillId="3" borderId="11" xfId="0" applyNumberFormat="1" applyFont="1" applyFill="1" applyBorder="1" applyAlignment="1">
      <alignment horizontal="center"/>
    </xf>
    <xf numFmtId="3" fontId="5" fillId="3" borderId="7" xfId="0" applyNumberFormat="1" applyFont="1" applyFill="1" applyBorder="1" applyAlignment="1">
      <alignment horizontal="right"/>
    </xf>
    <xf numFmtId="3" fontId="6" fillId="3" borderId="3" xfId="0" applyNumberFormat="1" applyFont="1" applyFill="1" applyBorder="1"/>
    <xf numFmtId="3" fontId="6" fillId="3" borderId="8" xfId="0" applyNumberFormat="1" applyFont="1" applyFill="1" applyBorder="1"/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9" fontId="10" fillId="0" borderId="5" xfId="0" applyNumberFormat="1" applyFont="1" applyBorder="1" applyAlignment="1">
      <alignment horizontal="center" vertical="center"/>
    </xf>
    <xf numFmtId="3" fontId="5" fillId="3" borderId="11" xfId="0" applyNumberFormat="1" applyFont="1" applyFill="1" applyBorder="1" applyAlignment="1">
      <alignment horizontal="right"/>
    </xf>
    <xf numFmtId="165" fontId="5" fillId="3" borderId="9" xfId="0" applyNumberFormat="1" applyFont="1" applyFill="1" applyBorder="1" applyAlignment="1">
      <alignment horizontal="right"/>
    </xf>
    <xf numFmtId="165" fontId="5" fillId="3" borderId="1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6" fillId="0" borderId="8" xfId="0" applyFont="1" applyBorder="1"/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/>
    <xf numFmtId="0" fontId="1" fillId="0" borderId="0" xfId="0" applyFont="1" applyAlignment="1">
      <alignment horizontal="left" vertical="top" wrapText="1"/>
    </xf>
    <xf numFmtId="0" fontId="6" fillId="0" borderId="7" xfId="0" applyFont="1" applyBorder="1"/>
    <xf numFmtId="3" fontId="5" fillId="0" borderId="1" xfId="0" applyNumberFormat="1" applyFont="1" applyBorder="1" applyAlignment="1">
      <alignment horizontal="right"/>
    </xf>
    <xf numFmtId="3" fontId="6" fillId="0" borderId="2" xfId="0" applyNumberFormat="1" applyFont="1" applyBorder="1"/>
    <xf numFmtId="3" fontId="6" fillId="0" borderId="4" xfId="0" applyNumberFormat="1" applyFont="1" applyBorder="1"/>
    <xf numFmtId="3" fontId="6" fillId="0" borderId="7" xfId="0" applyNumberFormat="1" applyFont="1" applyBorder="1"/>
    <xf numFmtId="3" fontId="6" fillId="0" borderId="3" xfId="0" applyNumberFormat="1" applyFont="1" applyBorder="1"/>
    <xf numFmtId="3" fontId="6" fillId="0" borderId="8" xfId="0" applyNumberFormat="1" applyFont="1" applyBorder="1"/>
    <xf numFmtId="0" fontId="5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2" borderId="2" xfId="0" applyFont="1" applyFill="1" applyBorder="1"/>
    <xf numFmtId="0" fontId="6" fillId="2" borderId="4" xfId="0" applyFont="1" applyFill="1" applyBorder="1"/>
    <xf numFmtId="0" fontId="6" fillId="0" borderId="5" xfId="0" applyFont="1" applyBorder="1"/>
    <xf numFmtId="0" fontId="5" fillId="2" borderId="7" xfId="0" applyFont="1" applyFill="1" applyBorder="1" applyAlignment="1">
      <alignment horizontal="left"/>
    </xf>
    <xf numFmtId="0" fontId="6" fillId="2" borderId="3" xfId="0" applyFont="1" applyFill="1" applyBorder="1"/>
    <xf numFmtId="0" fontId="6" fillId="2" borderId="8" xfId="0" applyFont="1" applyFill="1" applyBorder="1"/>
    <xf numFmtId="3" fontId="9" fillId="0" borderId="9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0" fillId="2" borderId="0" xfId="0" applyFont="1" applyFill="1" applyAlignment="1"/>
    <xf numFmtId="0" fontId="6" fillId="2" borderId="6" xfId="0" applyFont="1" applyFill="1" applyBorder="1"/>
    <xf numFmtId="3" fontId="6" fillId="0" borderId="5" xfId="0" applyNumberFormat="1" applyFont="1" applyBorder="1"/>
    <xf numFmtId="3" fontId="0" fillId="0" borderId="0" xfId="0" applyNumberFormat="1" applyFont="1" applyAlignment="1"/>
    <xf numFmtId="3" fontId="6" fillId="0" borderId="6" xfId="0" applyNumberFormat="1" applyFont="1" applyBorder="1"/>
    <xf numFmtId="3" fontId="6" fillId="0" borderId="2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3" fontId="10" fillId="2" borderId="9" xfId="0" applyNumberFormat="1" applyFont="1" applyFill="1" applyBorder="1" applyAlignment="1">
      <alignment horizontal="right"/>
    </xf>
    <xf numFmtId="3" fontId="10" fillId="2" borderId="10" xfId="0" applyNumberFormat="1" applyFont="1" applyFill="1" applyBorder="1" applyAlignment="1">
      <alignment horizontal="right"/>
    </xf>
    <xf numFmtId="3" fontId="10" fillId="2" borderId="11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6" fillId="2" borderId="10" xfId="0" applyFont="1" applyFill="1" applyBorder="1"/>
    <xf numFmtId="0" fontId="6" fillId="2" borderId="11" xfId="0" applyFont="1" applyFill="1" applyBorder="1"/>
    <xf numFmtId="3" fontId="10" fillId="2" borderId="7" xfId="0" applyNumberFormat="1" applyFont="1" applyFill="1" applyBorder="1" applyAlignment="1">
      <alignment horizontal="right"/>
    </xf>
    <xf numFmtId="3" fontId="11" fillId="2" borderId="3" xfId="0" applyNumberFormat="1" applyFont="1" applyFill="1" applyBorder="1"/>
    <xf numFmtId="3" fontId="11" fillId="2" borderId="8" xfId="0" applyNumberFormat="1" applyFont="1" applyFill="1" applyBorder="1"/>
    <xf numFmtId="3" fontId="20" fillId="0" borderId="7" xfId="0" applyNumberFormat="1" applyFont="1" applyBorder="1" applyAlignment="1">
      <alignment horizontal="right"/>
    </xf>
    <xf numFmtId="3" fontId="21" fillId="0" borderId="3" xfId="0" applyNumberFormat="1" applyFont="1" applyBorder="1"/>
    <xf numFmtId="3" fontId="21" fillId="0" borderId="8" xfId="0" applyNumberFormat="1" applyFont="1" applyBorder="1"/>
    <xf numFmtId="0" fontId="5" fillId="2" borderId="10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4" fillId="0" borderId="3" xfId="0" applyNumberFormat="1" applyFont="1" applyBorder="1"/>
    <xf numFmtId="3" fontId="14" fillId="0" borderId="8" xfId="0" applyNumberFormat="1" applyFont="1" applyBorder="1"/>
    <xf numFmtId="0" fontId="5" fillId="3" borderId="7" xfId="0" applyFont="1" applyFill="1" applyBorder="1" applyAlignment="1">
      <alignment horizontal="right"/>
    </xf>
    <xf numFmtId="0" fontId="6" fillId="3" borderId="3" xfId="0" applyFont="1" applyFill="1" applyBorder="1"/>
    <xf numFmtId="0" fontId="6" fillId="3" borderId="8" xfId="0" applyFont="1" applyFill="1" applyBorder="1"/>
    <xf numFmtId="0" fontId="5" fillId="3" borderId="9" xfId="0" applyFont="1" applyFill="1" applyBorder="1" applyAlignment="1">
      <alignment horizontal="right"/>
    </xf>
    <xf numFmtId="0" fontId="6" fillId="3" borderId="10" xfId="0" applyFont="1" applyFill="1" applyBorder="1"/>
    <xf numFmtId="0" fontId="6" fillId="3" borderId="11" xfId="0" applyFont="1" applyFill="1" applyBorder="1"/>
    <xf numFmtId="0" fontId="5" fillId="3" borderId="7" xfId="0" applyFont="1" applyFill="1" applyBorder="1" applyAlignment="1">
      <alignment horizontal="left"/>
    </xf>
    <xf numFmtId="2" fontId="5" fillId="2" borderId="7" xfId="0" applyNumberFormat="1" applyFont="1" applyFill="1" applyBorder="1" applyAlignment="1">
      <alignment horizontal="right"/>
    </xf>
    <xf numFmtId="2" fontId="6" fillId="2" borderId="3" xfId="0" applyNumberFormat="1" applyFont="1" applyFill="1" applyBorder="1"/>
    <xf numFmtId="2" fontId="6" fillId="2" borderId="8" xfId="0" applyNumberFormat="1" applyFont="1" applyFill="1" applyBorder="1"/>
    <xf numFmtId="3" fontId="5" fillId="2" borderId="7" xfId="0" applyNumberFormat="1" applyFont="1" applyFill="1" applyBorder="1" applyAlignment="1">
      <alignment horizontal="right"/>
    </xf>
    <xf numFmtId="3" fontId="6" fillId="2" borderId="3" xfId="0" applyNumberFormat="1" applyFont="1" applyFill="1" applyBorder="1"/>
    <xf numFmtId="3" fontId="6" fillId="2" borderId="8" xfId="0" applyNumberFormat="1" applyFont="1" applyFill="1" applyBorder="1"/>
    <xf numFmtId="0" fontId="9" fillId="2" borderId="9" xfId="0" applyFont="1" applyFill="1" applyBorder="1" applyAlignment="1">
      <alignment horizontal="left"/>
    </xf>
    <xf numFmtId="3" fontId="5" fillId="2" borderId="9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5" fillId="2" borderId="11" xfId="0" applyNumberFormat="1" applyFont="1" applyFill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1" fillId="2" borderId="3" xfId="0" applyFont="1" applyFill="1" applyBorder="1"/>
    <xf numFmtId="0" fontId="11" fillId="2" borderId="8" xfId="0" applyFont="1" applyFill="1" applyBorder="1"/>
    <xf numFmtId="0" fontId="10" fillId="2" borderId="9" xfId="0" applyFont="1" applyFill="1" applyBorder="1" applyAlignment="1">
      <alignment horizontal="right"/>
    </xf>
    <xf numFmtId="0" fontId="11" fillId="2" borderId="10" xfId="0" applyFont="1" applyFill="1" applyBorder="1"/>
    <xf numFmtId="0" fontId="11" fillId="2" borderId="11" xfId="0" applyFont="1" applyFill="1" applyBorder="1"/>
    <xf numFmtId="4" fontId="10" fillId="2" borderId="9" xfId="0" applyNumberFormat="1" applyFont="1" applyFill="1" applyBorder="1" applyAlignment="1">
      <alignment horizontal="right"/>
    </xf>
    <xf numFmtId="4" fontId="11" fillId="2" borderId="10" xfId="0" applyNumberFormat="1" applyFont="1" applyFill="1" applyBorder="1"/>
    <xf numFmtId="4" fontId="11" fillId="2" borderId="11" xfId="0" applyNumberFormat="1" applyFont="1" applyFill="1" applyBorder="1"/>
    <xf numFmtId="0" fontId="13" fillId="0" borderId="0" xfId="0" applyFont="1" applyAlignment="1">
      <alignment horizontal="center"/>
    </xf>
    <xf numFmtId="0" fontId="9" fillId="3" borderId="7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right"/>
    </xf>
    <xf numFmtId="0" fontId="24" fillId="0" borderId="16" xfId="1" applyNumberFormat="1" applyFont="1" applyBorder="1" applyAlignment="1">
      <alignment horizontal="center" vertical="center"/>
    </xf>
    <xf numFmtId="0" fontId="24" fillId="0" borderId="17" xfId="1" applyNumberFormat="1" applyFont="1" applyBorder="1" applyAlignment="1">
      <alignment horizontal="center" vertical="center"/>
    </xf>
    <xf numFmtId="0" fontId="24" fillId="0" borderId="16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DT1001"/>
  <sheetViews>
    <sheetView tabSelected="1" zoomScaleNormal="100" zoomScaleSheetLayoutView="100" workbookViewId="0">
      <selection activeCell="DF18" sqref="DF18:DS18"/>
    </sheetView>
  </sheetViews>
  <sheetFormatPr defaultColWidth="14.42578125" defaultRowHeight="15" customHeight="1"/>
  <cols>
    <col min="1" max="3" width="1.140625" customWidth="1"/>
    <col min="4" max="4" width="0.28515625" customWidth="1"/>
    <col min="5" max="19" width="1.140625" customWidth="1"/>
    <col min="20" max="20" width="4.85546875" customWidth="1"/>
    <col min="21" max="30" width="1.140625" customWidth="1"/>
    <col min="31" max="31" width="0.42578125" customWidth="1"/>
    <col min="32" max="32" width="1.140625" hidden="1" customWidth="1"/>
    <col min="33" max="42" width="1.140625" customWidth="1"/>
    <col min="43" max="43" width="0.140625" customWidth="1"/>
    <col min="44" max="46" width="1.140625" hidden="1" customWidth="1"/>
    <col min="47" max="56" width="1.140625" customWidth="1"/>
    <col min="57" max="57" width="0.5703125" customWidth="1"/>
    <col min="58" max="58" width="0.85546875" hidden="1" customWidth="1"/>
    <col min="59" max="59" width="0.28515625" hidden="1" customWidth="1"/>
    <col min="60" max="60" width="1.140625" hidden="1" customWidth="1"/>
    <col min="61" max="72" width="1.140625" customWidth="1"/>
    <col min="73" max="73" width="0.85546875" customWidth="1"/>
    <col min="74" max="74" width="1.140625" hidden="1" customWidth="1"/>
    <col min="75" max="85" width="1.140625" customWidth="1"/>
    <col min="86" max="86" width="0.85546875" customWidth="1"/>
    <col min="87" max="88" width="1.140625" hidden="1" customWidth="1"/>
    <col min="89" max="106" width="1.140625" customWidth="1"/>
    <col min="107" max="107" width="0.7109375" customWidth="1"/>
    <col min="108" max="108" width="1.140625" hidden="1" customWidth="1"/>
    <col min="109" max="109" width="6.7109375" customWidth="1"/>
    <col min="110" max="121" width="1.140625" customWidth="1"/>
    <col min="122" max="122" width="0.42578125" customWidth="1"/>
    <col min="123" max="123" width="2.7109375" customWidth="1"/>
  </cols>
  <sheetData>
    <row r="1" spans="1:123" ht="15.75" customHeight="1">
      <c r="A1" s="126" t="s">
        <v>158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</row>
    <row r="2" spans="1:123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</row>
    <row r="3" spans="1:123" ht="15.75" customHeight="1">
      <c r="A3" s="126" t="s">
        <v>26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</row>
    <row r="4" spans="1:123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</row>
    <row r="5" spans="1:123" ht="15.75" customHeight="1">
      <c r="A5" s="4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31" t="s">
        <v>161</v>
      </c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</row>
    <row r="6" spans="1:123" ht="9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</row>
    <row r="7" spans="1:123" ht="15.75" customHeight="1">
      <c r="A7" s="4" t="s">
        <v>13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133" t="s">
        <v>159</v>
      </c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</row>
    <row r="8" spans="1:123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</row>
    <row r="9" spans="1:123" ht="15.75" customHeight="1">
      <c r="A9" s="126" t="s">
        <v>38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</row>
    <row r="10" spans="1:123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</row>
    <row r="11" spans="1:123" ht="12.75" customHeight="1">
      <c r="A11" s="100" t="s">
        <v>2</v>
      </c>
      <c r="B11" s="101"/>
      <c r="C11" s="101"/>
      <c r="D11" s="102"/>
      <c r="E11" s="100" t="s">
        <v>39</v>
      </c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2"/>
      <c r="U11" s="100" t="s">
        <v>40</v>
      </c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2"/>
      <c r="AG11" s="103" t="s">
        <v>41</v>
      </c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5"/>
      <c r="CK11" s="100" t="s">
        <v>42</v>
      </c>
      <c r="CL11" s="101"/>
      <c r="CM11" s="101"/>
      <c r="CN11" s="101"/>
      <c r="CO11" s="101"/>
      <c r="CP11" s="101"/>
      <c r="CQ11" s="101"/>
      <c r="CR11" s="101"/>
      <c r="CS11" s="101"/>
      <c r="CT11" s="101"/>
      <c r="CU11" s="102"/>
      <c r="CV11" s="100" t="s">
        <v>43</v>
      </c>
      <c r="CW11" s="101"/>
      <c r="CX11" s="101"/>
      <c r="CY11" s="101"/>
      <c r="CZ11" s="101"/>
      <c r="DA11" s="101"/>
      <c r="DB11" s="101"/>
      <c r="DC11" s="101"/>
      <c r="DD11" s="101"/>
      <c r="DE11" s="102"/>
      <c r="DF11" s="100" t="s">
        <v>44</v>
      </c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2"/>
    </row>
    <row r="12" spans="1:123" ht="12.75" customHeight="1">
      <c r="A12" s="87" t="s">
        <v>8</v>
      </c>
      <c r="B12" s="88"/>
      <c r="C12" s="88"/>
      <c r="D12" s="89"/>
      <c r="E12" s="87" t="s">
        <v>45</v>
      </c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9"/>
      <c r="U12" s="87" t="s">
        <v>46</v>
      </c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9"/>
      <c r="AG12" s="100" t="s">
        <v>47</v>
      </c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2"/>
      <c r="AU12" s="103" t="s">
        <v>48</v>
      </c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5"/>
      <c r="CK12" s="87" t="s">
        <v>52</v>
      </c>
      <c r="CL12" s="88"/>
      <c r="CM12" s="88"/>
      <c r="CN12" s="88"/>
      <c r="CO12" s="88"/>
      <c r="CP12" s="88"/>
      <c r="CQ12" s="88"/>
      <c r="CR12" s="88"/>
      <c r="CS12" s="88"/>
      <c r="CT12" s="88"/>
      <c r="CU12" s="89"/>
      <c r="CV12" s="87" t="s">
        <v>53</v>
      </c>
      <c r="CW12" s="88"/>
      <c r="CX12" s="88"/>
      <c r="CY12" s="88"/>
      <c r="CZ12" s="88"/>
      <c r="DA12" s="88"/>
      <c r="DB12" s="88"/>
      <c r="DC12" s="88"/>
      <c r="DD12" s="88"/>
      <c r="DE12" s="89"/>
      <c r="DF12" s="87" t="s">
        <v>54</v>
      </c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9"/>
    </row>
    <row r="13" spans="1:123" ht="12.75" customHeight="1">
      <c r="A13" s="87"/>
      <c r="B13" s="88"/>
      <c r="C13" s="88"/>
      <c r="D13" s="89"/>
      <c r="E13" s="87" t="s">
        <v>55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9"/>
      <c r="U13" s="87" t="s">
        <v>56</v>
      </c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9"/>
      <c r="AG13" s="87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9"/>
      <c r="AU13" s="100" t="s">
        <v>57</v>
      </c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 t="s">
        <v>58</v>
      </c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2"/>
      <c r="BW13" s="100" t="s">
        <v>58</v>
      </c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2"/>
      <c r="CK13" s="87" t="s">
        <v>60</v>
      </c>
      <c r="CL13" s="88"/>
      <c r="CM13" s="88"/>
      <c r="CN13" s="88"/>
      <c r="CO13" s="88"/>
      <c r="CP13" s="88"/>
      <c r="CQ13" s="88"/>
      <c r="CR13" s="88"/>
      <c r="CS13" s="88"/>
      <c r="CT13" s="88"/>
      <c r="CU13" s="89"/>
      <c r="CV13" s="87"/>
      <c r="CW13" s="88"/>
      <c r="CX13" s="88"/>
      <c r="CY13" s="88"/>
      <c r="CZ13" s="88"/>
      <c r="DA13" s="88"/>
      <c r="DB13" s="88"/>
      <c r="DC13" s="88"/>
      <c r="DD13" s="88"/>
      <c r="DE13" s="89"/>
      <c r="DF13" s="87" t="s">
        <v>61</v>
      </c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9"/>
    </row>
    <row r="14" spans="1:123" ht="12.75" customHeight="1">
      <c r="A14" s="87"/>
      <c r="B14" s="88"/>
      <c r="C14" s="88"/>
      <c r="D14" s="89"/>
      <c r="E14" s="87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9"/>
      <c r="U14" s="87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9"/>
      <c r="AG14" s="87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9"/>
      <c r="AU14" s="87" t="s">
        <v>60</v>
      </c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9"/>
      <c r="BI14" s="87" t="s">
        <v>64</v>
      </c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9"/>
      <c r="BW14" s="87" t="s">
        <v>66</v>
      </c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9"/>
      <c r="CK14" s="87" t="s">
        <v>189</v>
      </c>
      <c r="CL14" s="88"/>
      <c r="CM14" s="88"/>
      <c r="CN14" s="88"/>
      <c r="CO14" s="88"/>
      <c r="CP14" s="88"/>
      <c r="CQ14" s="88"/>
      <c r="CR14" s="88"/>
      <c r="CS14" s="88"/>
      <c r="CT14" s="88"/>
      <c r="CU14" s="89"/>
      <c r="CV14" s="87"/>
      <c r="CW14" s="88"/>
      <c r="CX14" s="88"/>
      <c r="CY14" s="88"/>
      <c r="CZ14" s="88"/>
      <c r="DA14" s="88"/>
      <c r="DB14" s="88"/>
      <c r="DC14" s="88"/>
      <c r="DD14" s="88"/>
      <c r="DE14" s="89"/>
      <c r="DF14" s="87" t="s">
        <v>68</v>
      </c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9"/>
    </row>
    <row r="15" spans="1:123" ht="12.75" customHeight="1">
      <c r="A15" s="87"/>
      <c r="B15" s="88"/>
      <c r="C15" s="88"/>
      <c r="D15" s="89"/>
      <c r="E15" s="87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9"/>
      <c r="U15" s="87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9"/>
      <c r="AG15" s="87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9"/>
      <c r="AU15" s="87" t="s">
        <v>70</v>
      </c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9"/>
      <c r="BI15" s="87" t="s">
        <v>73</v>
      </c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9"/>
      <c r="BW15" s="87" t="s">
        <v>73</v>
      </c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9"/>
      <c r="CK15" s="146"/>
      <c r="CL15" s="88"/>
      <c r="CM15" s="88"/>
      <c r="CN15" s="88"/>
      <c r="CO15" s="88"/>
      <c r="CP15" s="88"/>
      <c r="CQ15" s="88"/>
      <c r="CR15" s="88"/>
      <c r="CS15" s="88"/>
      <c r="CT15" s="88"/>
      <c r="CU15" s="89"/>
      <c r="CV15" s="87"/>
      <c r="CW15" s="88"/>
      <c r="CX15" s="88"/>
      <c r="CY15" s="88"/>
      <c r="CZ15" s="88"/>
      <c r="DA15" s="88"/>
      <c r="DB15" s="88"/>
      <c r="DC15" s="88"/>
      <c r="DD15" s="88"/>
      <c r="DE15" s="89"/>
      <c r="DF15" s="87" t="s">
        <v>75</v>
      </c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9"/>
    </row>
    <row r="16" spans="1:123" ht="12.75" customHeight="1">
      <c r="A16" s="86">
        <v>1</v>
      </c>
      <c r="B16" s="73"/>
      <c r="C16" s="73"/>
      <c r="D16" s="74"/>
      <c r="E16" s="86">
        <v>2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4"/>
      <c r="U16" s="86">
        <v>3</v>
      </c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4"/>
      <c r="AG16" s="86">
        <v>4</v>
      </c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4"/>
      <c r="AU16" s="86">
        <v>5</v>
      </c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4"/>
      <c r="BI16" s="86">
        <v>6</v>
      </c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4"/>
      <c r="BW16" s="86">
        <v>7</v>
      </c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4"/>
      <c r="CK16" s="86">
        <v>8</v>
      </c>
      <c r="CL16" s="73"/>
      <c r="CM16" s="73"/>
      <c r="CN16" s="73"/>
      <c r="CO16" s="73"/>
      <c r="CP16" s="73"/>
      <c r="CQ16" s="73"/>
      <c r="CR16" s="73"/>
      <c r="CS16" s="73"/>
      <c r="CT16" s="73"/>
      <c r="CU16" s="74"/>
      <c r="CV16" s="86">
        <v>9</v>
      </c>
      <c r="CW16" s="73"/>
      <c r="CX16" s="73"/>
      <c r="CY16" s="73"/>
      <c r="CZ16" s="73"/>
      <c r="DA16" s="73"/>
      <c r="DB16" s="73"/>
      <c r="DC16" s="73"/>
      <c r="DD16" s="73"/>
      <c r="DE16" s="74"/>
      <c r="DF16" s="86">
        <v>10</v>
      </c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4"/>
    </row>
    <row r="17" spans="1:124" ht="12.75" customHeight="1">
      <c r="A17" s="72">
        <v>1</v>
      </c>
      <c r="B17" s="73"/>
      <c r="C17" s="73"/>
      <c r="D17" s="74"/>
      <c r="E17" s="99" t="s">
        <v>147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  <c r="U17" s="113">
        <v>1</v>
      </c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5"/>
      <c r="AG17" s="83">
        <f>AU17+BI17+BW17+CK17+CV17</f>
        <v>36860</v>
      </c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5"/>
      <c r="AU17" s="83">
        <v>14744</v>
      </c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5"/>
      <c r="BI17" s="83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5"/>
      <c r="BW17" s="83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5"/>
      <c r="CK17" s="83">
        <f>29488-AU17</f>
        <v>14744</v>
      </c>
      <c r="CL17" s="84"/>
      <c r="CM17" s="84"/>
      <c r="CN17" s="84"/>
      <c r="CO17" s="84"/>
      <c r="CP17" s="84"/>
      <c r="CQ17" s="84"/>
      <c r="CR17" s="84"/>
      <c r="CS17" s="84"/>
      <c r="CT17" s="84"/>
      <c r="CU17" s="85"/>
      <c r="CV17" s="83">
        <v>7372</v>
      </c>
      <c r="CW17" s="84"/>
      <c r="CX17" s="84"/>
      <c r="CY17" s="84"/>
      <c r="CZ17" s="84"/>
      <c r="DA17" s="84"/>
      <c r="DB17" s="84"/>
      <c r="DC17" s="84"/>
      <c r="DD17" s="84"/>
      <c r="DE17" s="85"/>
      <c r="DF17" s="83">
        <f>AG17*12</f>
        <v>442320</v>
      </c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6"/>
      <c r="DT17" s="51"/>
    </row>
    <row r="18" spans="1:124" ht="12.75" customHeight="1">
      <c r="A18" s="72">
        <v>2</v>
      </c>
      <c r="B18" s="73"/>
      <c r="C18" s="73"/>
      <c r="D18" s="74"/>
      <c r="E18" s="72" t="s">
        <v>191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4"/>
      <c r="U18" s="113">
        <v>1</v>
      </c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5"/>
      <c r="AG18" s="83">
        <f>SUM(AU18:DE18)</f>
        <v>29488</v>
      </c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5"/>
      <c r="AU18" s="83">
        <v>11795.2</v>
      </c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5"/>
      <c r="BI18" s="83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5"/>
      <c r="BW18" s="83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5"/>
      <c r="CK18" s="83">
        <f>23590-AU18</f>
        <v>11794.8</v>
      </c>
      <c r="CL18" s="84"/>
      <c r="CM18" s="84"/>
      <c r="CN18" s="84"/>
      <c r="CO18" s="84"/>
      <c r="CP18" s="84"/>
      <c r="CQ18" s="84"/>
      <c r="CR18" s="84"/>
      <c r="CS18" s="84"/>
      <c r="CT18" s="84"/>
      <c r="CU18" s="85"/>
      <c r="CV18" s="83">
        <v>5898</v>
      </c>
      <c r="CW18" s="84"/>
      <c r="CX18" s="84"/>
      <c r="CY18" s="84"/>
      <c r="CZ18" s="84"/>
      <c r="DA18" s="84"/>
      <c r="DB18" s="84"/>
      <c r="DC18" s="84"/>
      <c r="DD18" s="84"/>
      <c r="DE18" s="85"/>
      <c r="DF18" s="83">
        <f t="shared" ref="DF18:DF24" si="0">AG18*12</f>
        <v>353856</v>
      </c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6"/>
    </row>
    <row r="19" spans="1:124" s="28" customFormat="1" ht="12.75" customHeight="1">
      <c r="A19" s="72">
        <v>3</v>
      </c>
      <c r="B19" s="73"/>
      <c r="C19" s="73"/>
      <c r="D19" s="74"/>
      <c r="E19" s="72" t="s">
        <v>193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4"/>
      <c r="U19" s="113">
        <v>0</v>
      </c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5"/>
      <c r="AG19" s="83">
        <v>0</v>
      </c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5"/>
      <c r="AU19" s="83">
        <v>0</v>
      </c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5"/>
      <c r="BI19" s="83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5"/>
      <c r="BW19" s="83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5"/>
      <c r="CK19" s="83"/>
      <c r="CL19" s="84"/>
      <c r="CM19" s="84"/>
      <c r="CN19" s="84"/>
      <c r="CO19" s="84"/>
      <c r="CP19" s="84"/>
      <c r="CQ19" s="84"/>
      <c r="CR19" s="84"/>
      <c r="CS19" s="84"/>
      <c r="CT19" s="84"/>
      <c r="CU19" s="85"/>
      <c r="CV19" s="83"/>
      <c r="CW19" s="84"/>
      <c r="CX19" s="84"/>
      <c r="CY19" s="84"/>
      <c r="CZ19" s="84"/>
      <c r="DA19" s="84"/>
      <c r="DB19" s="84"/>
      <c r="DC19" s="84"/>
      <c r="DD19" s="84"/>
      <c r="DE19" s="85"/>
      <c r="DF19" s="83">
        <f t="shared" si="0"/>
        <v>0</v>
      </c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6"/>
      <c r="DT19" s="51"/>
    </row>
    <row r="20" spans="1:124" s="10" customFormat="1" ht="12.75" customHeight="1">
      <c r="A20" s="72">
        <v>4</v>
      </c>
      <c r="B20" s="73"/>
      <c r="C20" s="73"/>
      <c r="D20" s="74"/>
      <c r="E20" s="72" t="s">
        <v>192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4"/>
      <c r="U20" s="113">
        <v>1</v>
      </c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58"/>
      <c r="AG20" s="83">
        <f>AU20+CK20</f>
        <v>20642</v>
      </c>
      <c r="AH20" s="122"/>
      <c r="AI20" s="122"/>
      <c r="AJ20" s="122"/>
      <c r="AK20" s="122"/>
      <c r="AL20" s="122"/>
      <c r="AM20" s="122"/>
      <c r="AN20" s="122"/>
      <c r="AO20" s="122"/>
      <c r="AP20" s="122"/>
      <c r="AQ20" s="59"/>
      <c r="AR20" s="59"/>
      <c r="AS20" s="59"/>
      <c r="AT20" s="60">
        <f>SUM(AG20:AS20)</f>
        <v>20642</v>
      </c>
      <c r="AU20" s="148">
        <v>10320.799999999999</v>
      </c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59"/>
      <c r="BG20" s="59"/>
      <c r="BH20" s="60"/>
      <c r="BI20" s="137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60"/>
      <c r="BW20" s="137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59"/>
      <c r="CJ20" s="60"/>
      <c r="CK20" s="83">
        <f>20642-AU20</f>
        <v>10321.200000000001</v>
      </c>
      <c r="CL20" s="122"/>
      <c r="CM20" s="122"/>
      <c r="CN20" s="122"/>
      <c r="CO20" s="122"/>
      <c r="CP20" s="122"/>
      <c r="CQ20" s="122"/>
      <c r="CR20" s="122"/>
      <c r="CS20" s="122"/>
      <c r="CT20" s="122"/>
      <c r="CU20" s="147"/>
      <c r="CV20" s="137"/>
      <c r="CW20" s="138"/>
      <c r="CX20" s="138"/>
      <c r="CY20" s="138"/>
      <c r="CZ20" s="138"/>
      <c r="DA20" s="138"/>
      <c r="DB20" s="138"/>
      <c r="DC20" s="138"/>
      <c r="DD20" s="138"/>
      <c r="DE20" s="139"/>
      <c r="DF20" s="83">
        <f>AG20*12</f>
        <v>247704</v>
      </c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6"/>
    </row>
    <row r="21" spans="1:124" ht="12.75" customHeight="1">
      <c r="A21" s="72">
        <v>5</v>
      </c>
      <c r="B21" s="73"/>
      <c r="C21" s="73"/>
      <c r="D21" s="74"/>
      <c r="E21" s="99" t="s">
        <v>148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4"/>
      <c r="U21" s="113">
        <v>17.5</v>
      </c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5"/>
      <c r="AG21" s="83">
        <f>DF21/U21/12</f>
        <v>29706.323809523808</v>
      </c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5"/>
      <c r="AU21" s="83">
        <v>15792</v>
      </c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5"/>
      <c r="BI21" s="83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5"/>
      <c r="BW21" s="83">
        <f>8150+547</f>
        <v>8697</v>
      </c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47"/>
      <c r="CK21" s="140">
        <v>1269</v>
      </c>
      <c r="CL21" s="141"/>
      <c r="CM21" s="141"/>
      <c r="CN21" s="141"/>
      <c r="CO21" s="141"/>
      <c r="CP21" s="141"/>
      <c r="CQ21" s="141"/>
      <c r="CR21" s="141"/>
      <c r="CS21" s="141"/>
      <c r="CT21" s="141"/>
      <c r="CU21" s="142"/>
      <c r="CV21" s="83">
        <f>AU21*0.25</f>
        <v>3948</v>
      </c>
      <c r="CW21" s="84"/>
      <c r="CX21" s="84"/>
      <c r="CY21" s="84"/>
      <c r="CZ21" s="84"/>
      <c r="DA21" s="84"/>
      <c r="DB21" s="84"/>
      <c r="DC21" s="84"/>
      <c r="DD21" s="84"/>
      <c r="DE21" s="85"/>
      <c r="DF21" s="83">
        <v>6238328</v>
      </c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6"/>
      <c r="DT21" s="51"/>
    </row>
    <row r="22" spans="1:124" ht="12.75" customHeight="1">
      <c r="A22" s="72">
        <v>6</v>
      </c>
      <c r="B22" s="73"/>
      <c r="C22" s="73"/>
      <c r="D22" s="74"/>
      <c r="E22" s="72" t="s">
        <v>176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4"/>
      <c r="U22" s="113">
        <v>1</v>
      </c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5"/>
      <c r="AG22" s="83">
        <v>13890</v>
      </c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5"/>
      <c r="AU22" s="83">
        <v>13890</v>
      </c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5"/>
      <c r="BW22" s="83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5"/>
      <c r="CK22" s="83"/>
      <c r="CL22" s="84"/>
      <c r="CM22" s="84"/>
      <c r="CN22" s="84"/>
      <c r="CO22" s="84"/>
      <c r="CP22" s="84"/>
      <c r="CQ22" s="84"/>
      <c r="CR22" s="84"/>
      <c r="CS22" s="84"/>
      <c r="CT22" s="84"/>
      <c r="CU22" s="85"/>
      <c r="CV22" s="83"/>
      <c r="CW22" s="84"/>
      <c r="CX22" s="84"/>
      <c r="CY22" s="84"/>
      <c r="CZ22" s="84"/>
      <c r="DA22" s="84"/>
      <c r="DB22" s="84"/>
      <c r="DC22" s="84"/>
      <c r="DD22" s="84"/>
      <c r="DE22" s="85"/>
      <c r="DF22" s="83">
        <f t="shared" si="0"/>
        <v>166680</v>
      </c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6"/>
    </row>
    <row r="23" spans="1:124" s="10" customFormat="1" ht="12.75" customHeight="1">
      <c r="A23" s="72">
        <v>7</v>
      </c>
      <c r="B23" s="73"/>
      <c r="C23" s="73"/>
      <c r="D23" s="74"/>
      <c r="E23" s="72" t="s">
        <v>150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4"/>
      <c r="U23" s="113">
        <v>1</v>
      </c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58">
        <f>SUM(U23)</f>
        <v>1</v>
      </c>
      <c r="AG23" s="83">
        <v>13890</v>
      </c>
      <c r="AH23" s="122"/>
      <c r="AI23" s="122"/>
      <c r="AJ23" s="122"/>
      <c r="AK23" s="122"/>
      <c r="AL23" s="122"/>
      <c r="AM23" s="122"/>
      <c r="AN23" s="122"/>
      <c r="AO23" s="122"/>
      <c r="AP23" s="122"/>
      <c r="AQ23" s="59"/>
      <c r="AR23" s="59"/>
      <c r="AS23" s="59"/>
      <c r="AT23" s="60">
        <f>SUM(AG23:AS23)</f>
        <v>13890</v>
      </c>
      <c r="AU23" s="83">
        <v>13890</v>
      </c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5"/>
      <c r="BI23" s="137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60"/>
      <c r="BW23" s="137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59"/>
      <c r="CJ23" s="60"/>
      <c r="CK23" s="137"/>
      <c r="CL23" s="138"/>
      <c r="CM23" s="138"/>
      <c r="CN23" s="138"/>
      <c r="CO23" s="138"/>
      <c r="CP23" s="138"/>
      <c r="CQ23" s="138"/>
      <c r="CR23" s="138"/>
      <c r="CS23" s="138"/>
      <c r="CT23" s="138"/>
      <c r="CU23" s="139"/>
      <c r="CV23" s="137"/>
      <c r="CW23" s="138"/>
      <c r="CX23" s="138"/>
      <c r="CY23" s="138"/>
      <c r="CZ23" s="138"/>
      <c r="DA23" s="138"/>
      <c r="DB23" s="138"/>
      <c r="DC23" s="138"/>
      <c r="DD23" s="138"/>
      <c r="DE23" s="139"/>
      <c r="DF23" s="83">
        <f t="shared" si="0"/>
        <v>166680</v>
      </c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6"/>
    </row>
    <row r="24" spans="1:124" ht="12.75" customHeight="1">
      <c r="A24" s="72">
        <v>8</v>
      </c>
      <c r="B24" s="73"/>
      <c r="C24" s="73"/>
      <c r="D24" s="74"/>
      <c r="E24" s="143" t="s">
        <v>149</v>
      </c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13">
        <v>1</v>
      </c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5"/>
      <c r="AG24" s="83">
        <v>13890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5"/>
      <c r="AU24" s="83">
        <v>13890</v>
      </c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5"/>
      <c r="BI24" s="83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5"/>
      <c r="BW24" s="83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5"/>
      <c r="CK24" s="140"/>
      <c r="CL24" s="141"/>
      <c r="CM24" s="141"/>
      <c r="CN24" s="141"/>
      <c r="CO24" s="141"/>
      <c r="CP24" s="141"/>
      <c r="CQ24" s="141"/>
      <c r="CR24" s="141"/>
      <c r="CS24" s="141"/>
      <c r="CT24" s="141"/>
      <c r="CU24" s="142"/>
      <c r="CV24" s="83"/>
      <c r="CW24" s="84"/>
      <c r="CX24" s="84"/>
      <c r="CY24" s="84"/>
      <c r="CZ24" s="84"/>
      <c r="DA24" s="84"/>
      <c r="DB24" s="84"/>
      <c r="DC24" s="84"/>
      <c r="DD24" s="84"/>
      <c r="DE24" s="85"/>
      <c r="DF24" s="83">
        <f t="shared" si="0"/>
        <v>166680</v>
      </c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6"/>
    </row>
    <row r="25" spans="1:124" ht="12.75" customHeight="1">
      <c r="A25" s="72">
        <v>9</v>
      </c>
      <c r="B25" s="73"/>
      <c r="C25" s="73"/>
      <c r="D25" s="74"/>
      <c r="E25" s="72" t="s">
        <v>177</v>
      </c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4"/>
      <c r="U25" s="113">
        <v>12</v>
      </c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5"/>
      <c r="AG25" s="83">
        <v>13890</v>
      </c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5"/>
      <c r="AU25" s="83">
        <v>13890</v>
      </c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5"/>
      <c r="BI25" s="83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5"/>
      <c r="BW25" s="83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5"/>
      <c r="CK25" s="83"/>
      <c r="CL25" s="84"/>
      <c r="CM25" s="84"/>
      <c r="CN25" s="84"/>
      <c r="CO25" s="84"/>
      <c r="CP25" s="84"/>
      <c r="CQ25" s="84"/>
      <c r="CR25" s="84"/>
      <c r="CS25" s="84"/>
      <c r="CT25" s="84"/>
      <c r="CU25" s="85"/>
      <c r="CV25" s="83"/>
      <c r="CW25" s="84"/>
      <c r="CX25" s="84"/>
      <c r="CY25" s="84"/>
      <c r="CZ25" s="84"/>
      <c r="DA25" s="84"/>
      <c r="DB25" s="84"/>
      <c r="DC25" s="84"/>
      <c r="DD25" s="84"/>
      <c r="DE25" s="85"/>
      <c r="DF25" s="83">
        <f>AG25*U25*12</f>
        <v>2000160</v>
      </c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6"/>
    </row>
    <row r="26" spans="1:124" s="10" customFormat="1" ht="12.75" customHeight="1">
      <c r="A26" s="128"/>
      <c r="B26" s="129"/>
      <c r="C26" s="129"/>
      <c r="D26" s="130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20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30"/>
      <c r="AR26" s="30"/>
      <c r="AS26" s="30"/>
      <c r="AT26" s="30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30"/>
      <c r="BG26" s="30"/>
      <c r="BH26" s="30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30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30"/>
      <c r="CJ26" s="30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19"/>
      <c r="CW26" s="120"/>
      <c r="CX26" s="120"/>
      <c r="CY26" s="120"/>
      <c r="CZ26" s="120"/>
      <c r="DA26" s="120"/>
      <c r="DB26" s="120"/>
      <c r="DC26" s="120"/>
      <c r="DD26" s="120"/>
      <c r="DE26" s="120"/>
      <c r="DF26" s="67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1"/>
      <c r="DT26" s="51"/>
    </row>
    <row r="27" spans="1:124" ht="16.5" customHeight="1">
      <c r="A27" s="108"/>
      <c r="B27" s="109"/>
      <c r="C27" s="109"/>
      <c r="D27" s="110"/>
      <c r="E27" s="95" t="s">
        <v>194</v>
      </c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116">
        <f>SUM(U17:U26)</f>
        <v>35.5</v>
      </c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31">
        <f>SUM(U27)</f>
        <v>35.5</v>
      </c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32"/>
      <c r="AR27" s="32"/>
      <c r="AS27" s="32"/>
      <c r="AT27" s="32">
        <f>SUM(AG27:AS27)</f>
        <v>0</v>
      </c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32"/>
      <c r="BG27" s="32"/>
      <c r="BH27" s="3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32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32"/>
      <c r="CJ27" s="3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7"/>
      <c r="CW27" s="118"/>
      <c r="CX27" s="118"/>
      <c r="CY27" s="118"/>
      <c r="CZ27" s="118"/>
      <c r="DA27" s="118"/>
      <c r="DB27" s="118"/>
      <c r="DC27" s="118"/>
      <c r="DD27" s="118"/>
      <c r="DE27" s="118"/>
      <c r="DF27" s="111">
        <f>SUM(DF17:DF26)</f>
        <v>9782408</v>
      </c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</row>
    <row r="28" spans="1:124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</row>
    <row r="29" spans="1:124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</row>
    <row r="30" spans="1:124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</row>
    <row r="31" spans="1:124" s="10" customFormat="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</row>
    <row r="32" spans="1:124" s="10" customFormat="1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</row>
    <row r="33" spans="1:124" s="10" customFormat="1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</row>
    <row r="34" spans="1:124" s="10" customFormat="1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</row>
    <row r="35" spans="1:124" s="10" customFormat="1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</row>
    <row r="36" spans="1:124" s="10" customFormat="1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</row>
    <row r="37" spans="1:124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</row>
    <row r="38" spans="1:124" ht="12.75" customHeight="1">
      <c r="A38" s="126" t="s">
        <v>190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</row>
    <row r="39" spans="1:124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</row>
    <row r="40" spans="1:124" ht="12.75" customHeight="1">
      <c r="A40" s="126" t="s">
        <v>26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</row>
    <row r="41" spans="1:124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</row>
    <row r="42" spans="1:124" ht="12.75" customHeight="1">
      <c r="A42" s="4" t="s">
        <v>3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131" t="s">
        <v>161</v>
      </c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51"/>
    </row>
    <row r="43" spans="1:124" ht="12.75" customHeight="1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</row>
    <row r="44" spans="1:124" ht="12.75" customHeight="1">
      <c r="A44" s="4" t="s">
        <v>13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133" t="s">
        <v>160</v>
      </c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</row>
    <row r="45" spans="1:124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</row>
    <row r="46" spans="1:124" ht="12.75" customHeight="1">
      <c r="A46" s="126" t="s">
        <v>38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27"/>
      <c r="DC46" s="127"/>
      <c r="DD46" s="127"/>
      <c r="DE46" s="127"/>
      <c r="DF46" s="127"/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</row>
    <row r="47" spans="1:124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</row>
    <row r="48" spans="1:124" ht="12.75" customHeight="1">
      <c r="A48" s="100" t="s">
        <v>2</v>
      </c>
      <c r="B48" s="101"/>
      <c r="C48" s="101"/>
      <c r="D48" s="102"/>
      <c r="E48" s="100" t="s">
        <v>39</v>
      </c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/>
      <c r="U48" s="100" t="s">
        <v>40</v>
      </c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2"/>
      <c r="AG48" s="103" t="s">
        <v>41</v>
      </c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5"/>
      <c r="CK48" s="100" t="s">
        <v>42</v>
      </c>
      <c r="CL48" s="101"/>
      <c r="CM48" s="101"/>
      <c r="CN48" s="101"/>
      <c r="CO48" s="101"/>
      <c r="CP48" s="101"/>
      <c r="CQ48" s="101"/>
      <c r="CR48" s="101"/>
      <c r="CS48" s="101"/>
      <c r="CT48" s="101"/>
      <c r="CU48" s="102"/>
      <c r="CV48" s="100" t="s">
        <v>43</v>
      </c>
      <c r="CW48" s="101"/>
      <c r="CX48" s="101"/>
      <c r="CY48" s="101"/>
      <c r="CZ48" s="101"/>
      <c r="DA48" s="101"/>
      <c r="DB48" s="101"/>
      <c r="DC48" s="101"/>
      <c r="DD48" s="101"/>
      <c r="DE48" s="102"/>
      <c r="DF48" s="100" t="s">
        <v>44</v>
      </c>
      <c r="DG48" s="101"/>
      <c r="DH48" s="101"/>
      <c r="DI48" s="101"/>
      <c r="DJ48" s="101"/>
      <c r="DK48" s="101"/>
      <c r="DL48" s="101"/>
      <c r="DM48" s="101"/>
      <c r="DN48" s="101"/>
      <c r="DO48" s="101"/>
      <c r="DP48" s="101"/>
      <c r="DQ48" s="101"/>
      <c r="DR48" s="101"/>
      <c r="DS48" s="102"/>
    </row>
    <row r="49" spans="1:123" ht="12.75" customHeight="1">
      <c r="A49" s="87" t="s">
        <v>8</v>
      </c>
      <c r="B49" s="88"/>
      <c r="C49" s="88"/>
      <c r="D49" s="89"/>
      <c r="E49" s="87" t="s">
        <v>45</v>
      </c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9"/>
      <c r="U49" s="87" t="s">
        <v>46</v>
      </c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9"/>
      <c r="AG49" s="100" t="s">
        <v>47</v>
      </c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2"/>
      <c r="AU49" s="103" t="s">
        <v>48</v>
      </c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5"/>
      <c r="CK49" s="87" t="s">
        <v>52</v>
      </c>
      <c r="CL49" s="88"/>
      <c r="CM49" s="88"/>
      <c r="CN49" s="88"/>
      <c r="CO49" s="88"/>
      <c r="CP49" s="88"/>
      <c r="CQ49" s="88"/>
      <c r="CR49" s="88"/>
      <c r="CS49" s="88"/>
      <c r="CT49" s="88"/>
      <c r="CU49" s="89"/>
      <c r="CV49" s="87" t="s">
        <v>53</v>
      </c>
      <c r="CW49" s="88"/>
      <c r="CX49" s="88"/>
      <c r="CY49" s="88"/>
      <c r="CZ49" s="88"/>
      <c r="DA49" s="88"/>
      <c r="DB49" s="88"/>
      <c r="DC49" s="88"/>
      <c r="DD49" s="88"/>
      <c r="DE49" s="89"/>
      <c r="DF49" s="87" t="s">
        <v>54</v>
      </c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9"/>
    </row>
    <row r="50" spans="1:123" ht="12.75" customHeight="1">
      <c r="A50" s="87"/>
      <c r="B50" s="88"/>
      <c r="C50" s="88"/>
      <c r="D50" s="89"/>
      <c r="E50" s="87" t="s">
        <v>55</v>
      </c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9"/>
      <c r="U50" s="87" t="s">
        <v>56</v>
      </c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9"/>
      <c r="AG50" s="87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9"/>
      <c r="AU50" s="100" t="s">
        <v>57</v>
      </c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2"/>
      <c r="BI50" s="100" t="s">
        <v>58</v>
      </c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2"/>
      <c r="BW50" s="100" t="s">
        <v>58</v>
      </c>
      <c r="BX50" s="101"/>
      <c r="BY50" s="101"/>
      <c r="BZ50" s="101"/>
      <c r="CA50" s="101"/>
      <c r="CB50" s="101"/>
      <c r="CC50" s="101"/>
      <c r="CD50" s="101"/>
      <c r="CE50" s="101"/>
      <c r="CF50" s="101"/>
      <c r="CG50" s="101"/>
      <c r="CH50" s="101"/>
      <c r="CI50" s="101"/>
      <c r="CJ50" s="102"/>
      <c r="CK50" s="87" t="s">
        <v>60</v>
      </c>
      <c r="CL50" s="88"/>
      <c r="CM50" s="88"/>
      <c r="CN50" s="88"/>
      <c r="CO50" s="88"/>
      <c r="CP50" s="88"/>
      <c r="CQ50" s="88"/>
      <c r="CR50" s="88"/>
      <c r="CS50" s="88"/>
      <c r="CT50" s="88"/>
      <c r="CU50" s="89"/>
      <c r="CV50" s="87"/>
      <c r="CW50" s="88"/>
      <c r="CX50" s="88"/>
      <c r="CY50" s="88"/>
      <c r="CZ50" s="88"/>
      <c r="DA50" s="88"/>
      <c r="DB50" s="88"/>
      <c r="DC50" s="88"/>
      <c r="DD50" s="88"/>
      <c r="DE50" s="89"/>
      <c r="DF50" s="87" t="s">
        <v>61</v>
      </c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9"/>
    </row>
    <row r="51" spans="1:123" ht="12.75" customHeight="1">
      <c r="A51" s="87"/>
      <c r="B51" s="88"/>
      <c r="C51" s="88"/>
      <c r="D51" s="89"/>
      <c r="E51" s="87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9"/>
      <c r="U51" s="87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9"/>
      <c r="AG51" s="87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9"/>
      <c r="AU51" s="87" t="s">
        <v>60</v>
      </c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9"/>
      <c r="BI51" s="87" t="s">
        <v>64</v>
      </c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9"/>
      <c r="BW51" s="87" t="s">
        <v>66</v>
      </c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9"/>
      <c r="CK51" s="87" t="s">
        <v>67</v>
      </c>
      <c r="CL51" s="88"/>
      <c r="CM51" s="88"/>
      <c r="CN51" s="88"/>
      <c r="CO51" s="88"/>
      <c r="CP51" s="88"/>
      <c r="CQ51" s="88"/>
      <c r="CR51" s="88"/>
      <c r="CS51" s="88"/>
      <c r="CT51" s="88"/>
      <c r="CU51" s="89"/>
      <c r="CV51" s="87"/>
      <c r="CW51" s="88"/>
      <c r="CX51" s="88"/>
      <c r="CY51" s="88"/>
      <c r="CZ51" s="88"/>
      <c r="DA51" s="88"/>
      <c r="DB51" s="88"/>
      <c r="DC51" s="88"/>
      <c r="DD51" s="88"/>
      <c r="DE51" s="89"/>
      <c r="DF51" s="87" t="s">
        <v>68</v>
      </c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9"/>
    </row>
    <row r="52" spans="1:123" ht="12.75" customHeight="1">
      <c r="A52" s="87"/>
      <c r="B52" s="88"/>
      <c r="C52" s="88"/>
      <c r="D52" s="89"/>
      <c r="E52" s="87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9"/>
      <c r="U52" s="87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9"/>
      <c r="AG52" s="87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9"/>
      <c r="AU52" s="87" t="s">
        <v>70</v>
      </c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9"/>
      <c r="BI52" s="87" t="s">
        <v>73</v>
      </c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9"/>
      <c r="BW52" s="87" t="s">
        <v>73</v>
      </c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9"/>
      <c r="CK52" s="87"/>
      <c r="CL52" s="88"/>
      <c r="CM52" s="88"/>
      <c r="CN52" s="88"/>
      <c r="CO52" s="88"/>
      <c r="CP52" s="88"/>
      <c r="CQ52" s="88"/>
      <c r="CR52" s="88"/>
      <c r="CS52" s="88"/>
      <c r="CT52" s="88"/>
      <c r="CU52" s="89"/>
      <c r="CV52" s="87"/>
      <c r="CW52" s="88"/>
      <c r="CX52" s="88"/>
      <c r="CY52" s="88"/>
      <c r="CZ52" s="88"/>
      <c r="DA52" s="88"/>
      <c r="DB52" s="88"/>
      <c r="DC52" s="88"/>
      <c r="DD52" s="88"/>
      <c r="DE52" s="89"/>
      <c r="DF52" s="87" t="s">
        <v>75</v>
      </c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9"/>
    </row>
    <row r="53" spans="1:123" ht="12.75" customHeight="1">
      <c r="A53" s="86">
        <v>1</v>
      </c>
      <c r="B53" s="73"/>
      <c r="C53" s="73"/>
      <c r="D53" s="74"/>
      <c r="E53" s="86">
        <v>2</v>
      </c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4"/>
      <c r="U53" s="86">
        <v>3</v>
      </c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4"/>
      <c r="AG53" s="86">
        <v>4</v>
      </c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4"/>
      <c r="AU53" s="86">
        <v>5</v>
      </c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4"/>
      <c r="BI53" s="86">
        <v>6</v>
      </c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4"/>
      <c r="BW53" s="86">
        <v>7</v>
      </c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4"/>
      <c r="CK53" s="86">
        <v>8</v>
      </c>
      <c r="CL53" s="73"/>
      <c r="CM53" s="73"/>
      <c r="CN53" s="73"/>
      <c r="CO53" s="73"/>
      <c r="CP53" s="73"/>
      <c r="CQ53" s="73"/>
      <c r="CR53" s="73"/>
      <c r="CS53" s="73"/>
      <c r="CT53" s="73"/>
      <c r="CU53" s="74"/>
      <c r="CV53" s="86">
        <v>9</v>
      </c>
      <c r="CW53" s="73"/>
      <c r="CX53" s="73"/>
      <c r="CY53" s="73"/>
      <c r="CZ53" s="73"/>
      <c r="DA53" s="73"/>
      <c r="DB53" s="73"/>
      <c r="DC53" s="73"/>
      <c r="DD53" s="73"/>
      <c r="DE53" s="74"/>
      <c r="DF53" s="86">
        <v>10</v>
      </c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4"/>
    </row>
    <row r="54" spans="1:123" ht="12.75" customHeight="1">
      <c r="A54" s="72">
        <v>1</v>
      </c>
      <c r="B54" s="73"/>
      <c r="C54" s="73"/>
      <c r="D54" s="74"/>
      <c r="E54" s="99" t="s">
        <v>178</v>
      </c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4"/>
      <c r="U54" s="77">
        <v>0</v>
      </c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9"/>
      <c r="AG54" s="80">
        <v>13890</v>
      </c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2"/>
      <c r="AU54" s="80">
        <v>13890</v>
      </c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2"/>
      <c r="BI54" s="77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9"/>
      <c r="BW54" s="77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9"/>
      <c r="CK54" s="77"/>
      <c r="CL54" s="78"/>
      <c r="CM54" s="78"/>
      <c r="CN54" s="78"/>
      <c r="CO54" s="78"/>
      <c r="CP54" s="78"/>
      <c r="CQ54" s="78"/>
      <c r="CR54" s="78"/>
      <c r="CS54" s="78"/>
      <c r="CT54" s="78"/>
      <c r="CU54" s="79"/>
      <c r="CV54" s="77"/>
      <c r="CW54" s="78"/>
      <c r="CX54" s="78"/>
      <c r="CY54" s="78"/>
      <c r="CZ54" s="78"/>
      <c r="DA54" s="78"/>
      <c r="DB54" s="78"/>
      <c r="DC54" s="78"/>
      <c r="DD54" s="78"/>
      <c r="DE54" s="79"/>
      <c r="DF54" s="67">
        <f>AG54*U54*12</f>
        <v>0</v>
      </c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1"/>
    </row>
    <row r="55" spans="1:123" ht="12.75" customHeight="1">
      <c r="A55" s="72">
        <v>2</v>
      </c>
      <c r="B55" s="73"/>
      <c r="C55" s="73"/>
      <c r="D55" s="74"/>
      <c r="E55" s="99" t="s">
        <v>156</v>
      </c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4"/>
      <c r="U55" s="77">
        <v>2</v>
      </c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9"/>
      <c r="AG55" s="80">
        <v>13890</v>
      </c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2"/>
      <c r="AU55" s="80">
        <v>13890</v>
      </c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2"/>
      <c r="BI55" s="67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9"/>
      <c r="BW55" s="67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9"/>
      <c r="CK55" s="67"/>
      <c r="CL55" s="68"/>
      <c r="CM55" s="68"/>
      <c r="CN55" s="68"/>
      <c r="CO55" s="68"/>
      <c r="CP55" s="68"/>
      <c r="CQ55" s="68"/>
      <c r="CR55" s="68"/>
      <c r="CS55" s="68"/>
      <c r="CT55" s="68"/>
      <c r="CU55" s="69"/>
      <c r="CV55" s="67"/>
      <c r="CW55" s="68"/>
      <c r="CX55" s="68"/>
      <c r="CY55" s="68"/>
      <c r="CZ55" s="68"/>
      <c r="DA55" s="68"/>
      <c r="DB55" s="68"/>
      <c r="DC55" s="68"/>
      <c r="DD55" s="68"/>
      <c r="DE55" s="69"/>
      <c r="DF55" s="67">
        <f>AG55*U55*12</f>
        <v>333360</v>
      </c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1"/>
    </row>
    <row r="56" spans="1:123" s="19" customFormat="1" ht="12.75" customHeight="1">
      <c r="A56" s="72">
        <v>3</v>
      </c>
      <c r="B56" s="73"/>
      <c r="C56" s="73"/>
      <c r="D56" s="74"/>
      <c r="E56" s="72" t="s">
        <v>157</v>
      </c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4"/>
      <c r="U56" s="77">
        <v>2</v>
      </c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9"/>
      <c r="AG56" s="80">
        <v>13890</v>
      </c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2"/>
      <c r="AU56" s="80">
        <v>13890</v>
      </c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2"/>
      <c r="BI56" s="67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9"/>
      <c r="BW56" s="67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9"/>
      <c r="CK56" s="67"/>
      <c r="CL56" s="68"/>
      <c r="CM56" s="68"/>
      <c r="CN56" s="68"/>
      <c r="CO56" s="68"/>
      <c r="CP56" s="68"/>
      <c r="CQ56" s="68"/>
      <c r="CR56" s="68"/>
      <c r="CS56" s="68"/>
      <c r="CT56" s="68"/>
      <c r="CU56" s="69"/>
      <c r="CV56" s="67"/>
      <c r="CW56" s="68"/>
      <c r="CX56" s="68"/>
      <c r="CY56" s="68"/>
      <c r="CZ56" s="68"/>
      <c r="DA56" s="68"/>
      <c r="DB56" s="68"/>
      <c r="DC56" s="68"/>
      <c r="DD56" s="68"/>
      <c r="DE56" s="69"/>
      <c r="DF56" s="67">
        <f t="shared" ref="DF56:DF66" si="1">AG56*U56*12</f>
        <v>333360</v>
      </c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1"/>
    </row>
    <row r="57" spans="1:123" s="19" customFormat="1" ht="12.75" customHeight="1">
      <c r="A57" s="72">
        <v>4</v>
      </c>
      <c r="B57" s="73"/>
      <c r="C57" s="73"/>
      <c r="D57" s="74"/>
      <c r="E57" s="72" t="s">
        <v>179</v>
      </c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4"/>
      <c r="U57" s="77">
        <v>1</v>
      </c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9"/>
      <c r="AG57" s="80">
        <v>13890</v>
      </c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2"/>
      <c r="AU57" s="80">
        <v>13890</v>
      </c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2"/>
      <c r="BI57" s="67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9"/>
      <c r="BW57" s="67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9"/>
      <c r="CK57" s="67"/>
      <c r="CL57" s="68"/>
      <c r="CM57" s="68"/>
      <c r="CN57" s="68"/>
      <c r="CO57" s="68"/>
      <c r="CP57" s="68"/>
      <c r="CQ57" s="68"/>
      <c r="CR57" s="68"/>
      <c r="CS57" s="68"/>
      <c r="CT57" s="68"/>
      <c r="CU57" s="69"/>
      <c r="CV57" s="67"/>
      <c r="CW57" s="68"/>
      <c r="CX57" s="68"/>
      <c r="CY57" s="68"/>
      <c r="CZ57" s="68"/>
      <c r="DA57" s="68"/>
      <c r="DB57" s="68"/>
      <c r="DC57" s="68"/>
      <c r="DD57" s="68"/>
      <c r="DE57" s="69"/>
      <c r="DF57" s="67">
        <f t="shared" si="1"/>
        <v>166680</v>
      </c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1"/>
    </row>
    <row r="58" spans="1:123" s="19" customFormat="1" ht="12.75" customHeight="1">
      <c r="A58" s="72">
        <v>5</v>
      </c>
      <c r="B58" s="73"/>
      <c r="C58" s="73"/>
      <c r="D58" s="74"/>
      <c r="E58" s="72" t="s">
        <v>180</v>
      </c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4"/>
      <c r="U58" s="77">
        <v>1.5</v>
      </c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9"/>
      <c r="AG58" s="80">
        <v>13890</v>
      </c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2"/>
      <c r="AU58" s="80">
        <v>13890</v>
      </c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2"/>
      <c r="BI58" s="67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9"/>
      <c r="BW58" s="67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9"/>
      <c r="CK58" s="67"/>
      <c r="CL58" s="68"/>
      <c r="CM58" s="68"/>
      <c r="CN58" s="68"/>
      <c r="CO58" s="68"/>
      <c r="CP58" s="68"/>
      <c r="CQ58" s="68"/>
      <c r="CR58" s="68"/>
      <c r="CS58" s="68"/>
      <c r="CT58" s="68"/>
      <c r="CU58" s="69"/>
      <c r="CV58" s="67"/>
      <c r="CW58" s="68"/>
      <c r="CX58" s="68"/>
      <c r="CY58" s="68"/>
      <c r="CZ58" s="68"/>
      <c r="DA58" s="68"/>
      <c r="DB58" s="68"/>
      <c r="DC58" s="68"/>
      <c r="DD58" s="68"/>
      <c r="DE58" s="69"/>
      <c r="DF58" s="67">
        <f t="shared" si="1"/>
        <v>250020</v>
      </c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1"/>
    </row>
    <row r="59" spans="1:123" s="19" customFormat="1" ht="12.75" customHeight="1">
      <c r="A59" s="72">
        <v>6</v>
      </c>
      <c r="B59" s="73"/>
      <c r="C59" s="73"/>
      <c r="D59" s="74"/>
      <c r="E59" s="72" t="s">
        <v>181</v>
      </c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4"/>
      <c r="U59" s="77">
        <v>1</v>
      </c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9"/>
      <c r="AG59" s="80">
        <v>13890</v>
      </c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2"/>
      <c r="AU59" s="80">
        <v>13890</v>
      </c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2"/>
      <c r="BI59" s="67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9"/>
      <c r="BW59" s="67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9"/>
      <c r="CK59" s="67"/>
      <c r="CL59" s="68"/>
      <c r="CM59" s="68"/>
      <c r="CN59" s="68"/>
      <c r="CO59" s="68"/>
      <c r="CP59" s="68"/>
      <c r="CQ59" s="68"/>
      <c r="CR59" s="68"/>
      <c r="CS59" s="68"/>
      <c r="CT59" s="68"/>
      <c r="CU59" s="69"/>
      <c r="CV59" s="67"/>
      <c r="CW59" s="68"/>
      <c r="CX59" s="68"/>
      <c r="CY59" s="68"/>
      <c r="CZ59" s="68"/>
      <c r="DA59" s="68"/>
      <c r="DB59" s="68"/>
      <c r="DC59" s="68"/>
      <c r="DD59" s="68"/>
      <c r="DE59" s="69"/>
      <c r="DF59" s="67">
        <f t="shared" si="1"/>
        <v>166680</v>
      </c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1"/>
    </row>
    <row r="60" spans="1:123" s="19" customFormat="1" ht="12.75" customHeight="1">
      <c r="A60" s="72">
        <v>7</v>
      </c>
      <c r="B60" s="73"/>
      <c r="C60" s="73"/>
      <c r="D60" s="74"/>
      <c r="E60" s="150" t="s">
        <v>182</v>
      </c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2"/>
      <c r="U60" s="77">
        <v>1</v>
      </c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9"/>
      <c r="AG60" s="80">
        <v>13890</v>
      </c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2"/>
      <c r="AU60" s="80">
        <v>13890</v>
      </c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2"/>
      <c r="BI60" s="67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9"/>
      <c r="BW60" s="67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9"/>
      <c r="CK60" s="67"/>
      <c r="CL60" s="68"/>
      <c r="CM60" s="68"/>
      <c r="CN60" s="68"/>
      <c r="CO60" s="68"/>
      <c r="CP60" s="68"/>
      <c r="CQ60" s="68"/>
      <c r="CR60" s="68"/>
      <c r="CS60" s="68"/>
      <c r="CT60" s="68"/>
      <c r="CU60" s="69"/>
      <c r="CV60" s="67"/>
      <c r="CW60" s="68"/>
      <c r="CX60" s="68"/>
      <c r="CY60" s="68"/>
      <c r="CZ60" s="68"/>
      <c r="DA60" s="68"/>
      <c r="DB60" s="68"/>
      <c r="DC60" s="68"/>
      <c r="DD60" s="68"/>
      <c r="DE60" s="69"/>
      <c r="DF60" s="67">
        <f t="shared" si="1"/>
        <v>166680</v>
      </c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1"/>
    </row>
    <row r="61" spans="1:123" s="19" customFormat="1" ht="12.75" customHeight="1">
      <c r="A61" s="72">
        <v>8</v>
      </c>
      <c r="B61" s="73"/>
      <c r="C61" s="73"/>
      <c r="D61" s="74"/>
      <c r="E61" s="75" t="s">
        <v>183</v>
      </c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7">
        <v>1</v>
      </c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9"/>
      <c r="AG61" s="80">
        <v>13890</v>
      </c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2"/>
      <c r="AU61" s="80">
        <v>13890</v>
      </c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2"/>
      <c r="BI61" s="67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9"/>
      <c r="BW61" s="67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9"/>
      <c r="CK61" s="67"/>
      <c r="CL61" s="68"/>
      <c r="CM61" s="68"/>
      <c r="CN61" s="68"/>
      <c r="CO61" s="68"/>
      <c r="CP61" s="68"/>
      <c r="CQ61" s="68"/>
      <c r="CR61" s="68"/>
      <c r="CS61" s="68"/>
      <c r="CT61" s="68"/>
      <c r="CU61" s="69"/>
      <c r="CV61" s="67"/>
      <c r="CW61" s="68"/>
      <c r="CX61" s="68"/>
      <c r="CY61" s="68"/>
      <c r="CZ61" s="68"/>
      <c r="DA61" s="68"/>
      <c r="DB61" s="68"/>
      <c r="DC61" s="68"/>
      <c r="DD61" s="68"/>
      <c r="DE61" s="69"/>
      <c r="DF61" s="67">
        <f t="shared" si="1"/>
        <v>166680</v>
      </c>
      <c r="DG61" s="70"/>
      <c r="DH61" s="70"/>
      <c r="DI61" s="70"/>
      <c r="DJ61" s="70"/>
      <c r="DK61" s="70"/>
      <c r="DL61" s="70"/>
      <c r="DM61" s="70"/>
      <c r="DN61" s="70"/>
      <c r="DO61" s="70"/>
      <c r="DP61" s="70"/>
      <c r="DQ61" s="70"/>
      <c r="DR61" s="70"/>
      <c r="DS61" s="71"/>
    </row>
    <row r="62" spans="1:123" s="19" customFormat="1" ht="12.75" customHeight="1">
      <c r="A62" s="72">
        <v>9</v>
      </c>
      <c r="B62" s="73"/>
      <c r="C62" s="73"/>
      <c r="D62" s="74"/>
      <c r="E62" s="75" t="s">
        <v>152</v>
      </c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7">
        <v>3</v>
      </c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9"/>
      <c r="AG62" s="80">
        <v>13890</v>
      </c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2"/>
      <c r="AU62" s="80">
        <v>13890</v>
      </c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2"/>
      <c r="BI62" s="67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9"/>
      <c r="BW62" s="67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9"/>
      <c r="CK62" s="67"/>
      <c r="CL62" s="68"/>
      <c r="CM62" s="68"/>
      <c r="CN62" s="68"/>
      <c r="CO62" s="68"/>
      <c r="CP62" s="68"/>
      <c r="CQ62" s="68"/>
      <c r="CR62" s="68"/>
      <c r="CS62" s="68"/>
      <c r="CT62" s="68"/>
      <c r="CU62" s="69"/>
      <c r="CV62" s="67"/>
      <c r="CW62" s="68"/>
      <c r="CX62" s="68"/>
      <c r="CY62" s="68"/>
      <c r="CZ62" s="68"/>
      <c r="DA62" s="68"/>
      <c r="DB62" s="68"/>
      <c r="DC62" s="68"/>
      <c r="DD62" s="68"/>
      <c r="DE62" s="69"/>
      <c r="DF62" s="67">
        <f>AG62*U62*12</f>
        <v>500040</v>
      </c>
      <c r="DG62" s="70"/>
      <c r="DH62" s="70"/>
      <c r="DI62" s="70"/>
      <c r="DJ62" s="70"/>
      <c r="DK62" s="70"/>
      <c r="DL62" s="70"/>
      <c r="DM62" s="70"/>
      <c r="DN62" s="70"/>
      <c r="DO62" s="70"/>
      <c r="DP62" s="70"/>
      <c r="DQ62" s="70"/>
      <c r="DR62" s="70"/>
      <c r="DS62" s="71"/>
    </row>
    <row r="63" spans="1:123" s="19" customFormat="1" ht="12.75" customHeight="1">
      <c r="A63" s="72">
        <v>10</v>
      </c>
      <c r="B63" s="73"/>
      <c r="C63" s="73"/>
      <c r="D63" s="74"/>
      <c r="E63" s="75" t="s">
        <v>151</v>
      </c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7">
        <v>1</v>
      </c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9"/>
      <c r="AG63" s="80">
        <v>13890</v>
      </c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2"/>
      <c r="AU63" s="80">
        <v>13890</v>
      </c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2"/>
      <c r="BI63" s="67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9"/>
      <c r="BW63" s="67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9"/>
      <c r="CK63" s="67"/>
      <c r="CL63" s="68"/>
      <c r="CM63" s="68"/>
      <c r="CN63" s="68"/>
      <c r="CO63" s="68"/>
      <c r="CP63" s="68"/>
      <c r="CQ63" s="68"/>
      <c r="CR63" s="68"/>
      <c r="CS63" s="68"/>
      <c r="CT63" s="68"/>
      <c r="CU63" s="69"/>
      <c r="CV63" s="67"/>
      <c r="CW63" s="68"/>
      <c r="CX63" s="68"/>
      <c r="CY63" s="68"/>
      <c r="CZ63" s="68"/>
      <c r="DA63" s="68"/>
      <c r="DB63" s="68"/>
      <c r="DC63" s="68"/>
      <c r="DD63" s="68"/>
      <c r="DE63" s="69"/>
      <c r="DF63" s="67">
        <f t="shared" si="1"/>
        <v>166680</v>
      </c>
      <c r="DG63" s="70"/>
      <c r="DH63" s="70"/>
      <c r="DI63" s="70"/>
      <c r="DJ63" s="70"/>
      <c r="DK63" s="70"/>
      <c r="DL63" s="70"/>
      <c r="DM63" s="70"/>
      <c r="DN63" s="70"/>
      <c r="DO63" s="70"/>
      <c r="DP63" s="70"/>
      <c r="DQ63" s="70"/>
      <c r="DR63" s="70"/>
      <c r="DS63" s="71"/>
    </row>
    <row r="64" spans="1:123" s="19" customFormat="1" ht="12.75" customHeight="1">
      <c r="A64" s="72">
        <v>11</v>
      </c>
      <c r="B64" s="73"/>
      <c r="C64" s="73"/>
      <c r="D64" s="74"/>
      <c r="E64" s="75" t="s">
        <v>153</v>
      </c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7">
        <v>3</v>
      </c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9"/>
      <c r="AG64" s="80">
        <v>13890</v>
      </c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2"/>
      <c r="AU64" s="80">
        <v>13890</v>
      </c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2"/>
      <c r="BI64" s="67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9"/>
      <c r="BW64" s="67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9"/>
      <c r="CK64" s="67"/>
      <c r="CL64" s="68"/>
      <c r="CM64" s="68"/>
      <c r="CN64" s="68"/>
      <c r="CO64" s="68"/>
      <c r="CP64" s="68"/>
      <c r="CQ64" s="68"/>
      <c r="CR64" s="68"/>
      <c r="CS64" s="68"/>
      <c r="CT64" s="68"/>
      <c r="CU64" s="69"/>
      <c r="CV64" s="67"/>
      <c r="CW64" s="68"/>
      <c r="CX64" s="68"/>
      <c r="CY64" s="68"/>
      <c r="CZ64" s="68"/>
      <c r="DA64" s="68"/>
      <c r="DB64" s="68"/>
      <c r="DC64" s="68"/>
      <c r="DD64" s="68"/>
      <c r="DE64" s="69"/>
      <c r="DF64" s="67">
        <f>AG64*U64*12+313147</f>
        <v>813187</v>
      </c>
      <c r="DG64" s="70"/>
      <c r="DH64" s="70"/>
      <c r="DI64" s="70"/>
      <c r="DJ64" s="70"/>
      <c r="DK64" s="70"/>
      <c r="DL64" s="70"/>
      <c r="DM64" s="70"/>
      <c r="DN64" s="70"/>
      <c r="DO64" s="70"/>
      <c r="DP64" s="70"/>
      <c r="DQ64" s="70"/>
      <c r="DR64" s="70"/>
      <c r="DS64" s="71"/>
    </row>
    <row r="65" spans="1:124" s="19" customFormat="1" ht="12.75" customHeight="1">
      <c r="A65" s="72">
        <v>12</v>
      </c>
      <c r="B65" s="73"/>
      <c r="C65" s="73"/>
      <c r="D65" s="74"/>
      <c r="E65" s="75" t="s">
        <v>154</v>
      </c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7">
        <v>1</v>
      </c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9"/>
      <c r="AG65" s="80">
        <v>13890</v>
      </c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2"/>
      <c r="AU65" s="80">
        <v>13890</v>
      </c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2"/>
      <c r="BI65" s="67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9"/>
      <c r="BW65" s="67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9"/>
      <c r="CK65" s="67"/>
      <c r="CL65" s="68"/>
      <c r="CM65" s="68"/>
      <c r="CN65" s="68"/>
      <c r="CO65" s="68"/>
      <c r="CP65" s="68"/>
      <c r="CQ65" s="68"/>
      <c r="CR65" s="68"/>
      <c r="CS65" s="68"/>
      <c r="CT65" s="68"/>
      <c r="CU65" s="69"/>
      <c r="CV65" s="67"/>
      <c r="CW65" s="68"/>
      <c r="CX65" s="68"/>
      <c r="CY65" s="68"/>
      <c r="CZ65" s="68"/>
      <c r="DA65" s="68"/>
      <c r="DB65" s="68"/>
      <c r="DC65" s="68"/>
      <c r="DD65" s="68"/>
      <c r="DE65" s="69"/>
      <c r="DF65" s="67">
        <f t="shared" si="1"/>
        <v>166680</v>
      </c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1"/>
    </row>
    <row r="66" spans="1:124" s="19" customFormat="1" ht="12.75" customHeight="1">
      <c r="A66" s="72">
        <v>13</v>
      </c>
      <c r="B66" s="73"/>
      <c r="C66" s="73"/>
      <c r="D66" s="74"/>
      <c r="E66" s="75" t="s">
        <v>155</v>
      </c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7">
        <v>1</v>
      </c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9"/>
      <c r="AG66" s="80">
        <v>13890</v>
      </c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2"/>
      <c r="AU66" s="80">
        <v>13890</v>
      </c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2"/>
      <c r="BI66" s="67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9"/>
      <c r="BW66" s="67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9"/>
      <c r="CK66" s="67"/>
      <c r="CL66" s="68"/>
      <c r="CM66" s="68"/>
      <c r="CN66" s="68"/>
      <c r="CO66" s="68"/>
      <c r="CP66" s="68"/>
      <c r="CQ66" s="68"/>
      <c r="CR66" s="68"/>
      <c r="CS66" s="68"/>
      <c r="CT66" s="68"/>
      <c r="CU66" s="69"/>
      <c r="CV66" s="67"/>
      <c r="CW66" s="68"/>
      <c r="CX66" s="68"/>
      <c r="CY66" s="68"/>
      <c r="CZ66" s="68"/>
      <c r="DA66" s="68"/>
      <c r="DB66" s="68"/>
      <c r="DC66" s="68"/>
      <c r="DD66" s="68"/>
      <c r="DE66" s="69"/>
      <c r="DF66" s="67">
        <f t="shared" si="1"/>
        <v>166680</v>
      </c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1"/>
    </row>
    <row r="67" spans="1:124" s="50" customFormat="1" ht="12.75" customHeight="1">
      <c r="A67" s="72">
        <v>14</v>
      </c>
      <c r="B67" s="73"/>
      <c r="C67" s="73"/>
      <c r="D67" s="74"/>
      <c r="E67" s="75" t="s">
        <v>239</v>
      </c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7">
        <v>0.5</v>
      </c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9"/>
      <c r="AG67" s="80">
        <v>13890</v>
      </c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2"/>
      <c r="AU67" s="80">
        <v>13890</v>
      </c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2"/>
      <c r="BI67" s="67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9"/>
      <c r="BW67" s="67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9"/>
      <c r="CK67" s="67"/>
      <c r="CL67" s="68"/>
      <c r="CM67" s="68"/>
      <c r="CN67" s="68"/>
      <c r="CO67" s="68"/>
      <c r="CP67" s="68"/>
      <c r="CQ67" s="68"/>
      <c r="CR67" s="68"/>
      <c r="CS67" s="68"/>
      <c r="CT67" s="68"/>
      <c r="CU67" s="69"/>
      <c r="CV67" s="67"/>
      <c r="CW67" s="68"/>
      <c r="CX67" s="68"/>
      <c r="CY67" s="68"/>
      <c r="CZ67" s="68"/>
      <c r="DA67" s="68"/>
      <c r="DB67" s="68"/>
      <c r="DC67" s="68"/>
      <c r="DD67" s="68"/>
      <c r="DE67" s="69"/>
      <c r="DF67" s="67">
        <f t="shared" ref="DF67" si="2">AG67*U67*12</f>
        <v>83340</v>
      </c>
      <c r="DG67" s="70"/>
      <c r="DH67" s="70"/>
      <c r="DI67" s="70"/>
      <c r="DJ67" s="70"/>
      <c r="DK67" s="70"/>
      <c r="DL67" s="70"/>
      <c r="DM67" s="70"/>
      <c r="DN67" s="70"/>
      <c r="DO67" s="70"/>
      <c r="DP67" s="70"/>
      <c r="DQ67" s="70"/>
      <c r="DR67" s="70"/>
      <c r="DS67" s="71"/>
    </row>
    <row r="68" spans="1:124" s="50" customFormat="1" ht="12.75" customHeight="1">
      <c r="A68" s="72">
        <v>14</v>
      </c>
      <c r="B68" s="73"/>
      <c r="C68" s="73"/>
      <c r="D68" s="74"/>
      <c r="E68" s="75" t="s">
        <v>240</v>
      </c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7">
        <v>0.5</v>
      </c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9"/>
      <c r="AG68" s="80">
        <v>13890</v>
      </c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2"/>
      <c r="AU68" s="80">
        <v>13890</v>
      </c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2"/>
      <c r="BI68" s="67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9"/>
      <c r="BW68" s="67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9"/>
      <c r="CK68" s="67"/>
      <c r="CL68" s="68"/>
      <c r="CM68" s="68"/>
      <c r="CN68" s="68"/>
      <c r="CO68" s="68"/>
      <c r="CP68" s="68"/>
      <c r="CQ68" s="68"/>
      <c r="CR68" s="68"/>
      <c r="CS68" s="68"/>
      <c r="CT68" s="68"/>
      <c r="CU68" s="69"/>
      <c r="CV68" s="67"/>
      <c r="CW68" s="68"/>
      <c r="CX68" s="68"/>
      <c r="CY68" s="68"/>
      <c r="CZ68" s="68"/>
      <c r="DA68" s="68"/>
      <c r="DB68" s="68"/>
      <c r="DC68" s="68"/>
      <c r="DD68" s="68"/>
      <c r="DE68" s="69"/>
      <c r="DF68" s="67">
        <f t="shared" ref="DF68" si="3">AG68*U68*12</f>
        <v>83340</v>
      </c>
      <c r="DG68" s="70"/>
      <c r="DH68" s="70"/>
      <c r="DI68" s="70"/>
      <c r="DJ68" s="70"/>
      <c r="DK68" s="70"/>
      <c r="DL68" s="70"/>
      <c r="DM68" s="70"/>
      <c r="DN68" s="70"/>
      <c r="DO68" s="70"/>
      <c r="DP68" s="70"/>
      <c r="DQ68" s="70"/>
      <c r="DR68" s="70"/>
      <c r="DS68" s="71"/>
      <c r="DT68" s="51"/>
    </row>
    <row r="69" spans="1:124" ht="14.25" customHeight="1">
      <c r="A69" s="72"/>
      <c r="B69" s="73"/>
      <c r="C69" s="73"/>
      <c r="D69" s="74"/>
      <c r="E69" s="95" t="s">
        <v>194</v>
      </c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6">
        <f>SUM(U54:U68)</f>
        <v>19.5</v>
      </c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8"/>
      <c r="AG69" s="90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2"/>
      <c r="AU69" s="90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2"/>
      <c r="BI69" s="90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2"/>
      <c r="BW69" s="90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2"/>
      <c r="CK69" s="90"/>
      <c r="CL69" s="91"/>
      <c r="CM69" s="91"/>
      <c r="CN69" s="91"/>
      <c r="CO69" s="91"/>
      <c r="CP69" s="91"/>
      <c r="CQ69" s="91"/>
      <c r="CR69" s="91"/>
      <c r="CS69" s="91"/>
      <c r="CT69" s="91"/>
      <c r="CU69" s="92"/>
      <c r="CV69" s="90"/>
      <c r="CW69" s="91"/>
      <c r="CX69" s="91"/>
      <c r="CY69" s="91"/>
      <c r="CZ69" s="91"/>
      <c r="DA69" s="91"/>
      <c r="DB69" s="91"/>
      <c r="DC69" s="91"/>
      <c r="DD69" s="91"/>
      <c r="DE69" s="92"/>
      <c r="DF69" s="90">
        <f>SUM(DF54:DF68)</f>
        <v>3563407</v>
      </c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4"/>
    </row>
    <row r="70" spans="1:124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</row>
    <row r="71" spans="1:124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</row>
    <row r="72" spans="1:124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</row>
    <row r="73" spans="1:124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</row>
    <row r="74" spans="1:12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</row>
    <row r="75" spans="1:124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</row>
    <row r="76" spans="1:124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</row>
    <row r="77" spans="1:124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</row>
    <row r="78" spans="1:124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</row>
    <row r="79" spans="1:124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</row>
    <row r="80" spans="1:124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</row>
    <row r="81" spans="1:123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</row>
    <row r="82" spans="1:123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</row>
    <row r="83" spans="1:12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</row>
    <row r="84" spans="1:123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</row>
    <row r="85" spans="1:123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</row>
    <row r="86" spans="1:123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</row>
    <row r="87" spans="1:123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</row>
    <row r="88" spans="1:123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</row>
    <row r="89" spans="1:123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</row>
    <row r="90" spans="1:123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</row>
    <row r="91" spans="1:123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</row>
    <row r="92" spans="1:123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</row>
    <row r="93" spans="1:12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</row>
    <row r="94" spans="1:123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</row>
    <row r="95" spans="1:123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</row>
    <row r="96" spans="1:123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</row>
    <row r="97" spans="1:123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</row>
    <row r="98" spans="1:123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</row>
    <row r="99" spans="1:123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</row>
    <row r="100" spans="1:123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</row>
    <row r="101" spans="1:123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</row>
    <row r="102" spans="1:123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</row>
    <row r="103" spans="1:12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</row>
    <row r="104" spans="1:123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</row>
    <row r="105" spans="1:123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</row>
    <row r="106" spans="1:123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</row>
    <row r="107" spans="1:123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</row>
    <row r="108" spans="1:123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</row>
    <row r="109" spans="1:123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</row>
    <row r="110" spans="1:123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</row>
    <row r="111" spans="1:123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</row>
    <row r="112" spans="1:123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</row>
    <row r="113" spans="1:12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</row>
    <row r="114" spans="1:123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</row>
    <row r="115" spans="1:123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</row>
    <row r="116" spans="1:123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</row>
    <row r="117" spans="1:123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</row>
    <row r="118" spans="1:123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</row>
    <row r="119" spans="1:123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</row>
    <row r="120" spans="1:123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</row>
    <row r="121" spans="1:123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</row>
    <row r="122" spans="1:123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</row>
    <row r="123" spans="1: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</row>
    <row r="124" spans="1:123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</row>
    <row r="125" spans="1:123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</row>
    <row r="126" spans="1:123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</row>
    <row r="127" spans="1:123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</row>
    <row r="128" spans="1:123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</row>
    <row r="129" spans="1:123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</row>
    <row r="130" spans="1:123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</row>
    <row r="131" spans="1:123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</row>
    <row r="132" spans="1:123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</row>
    <row r="133" spans="1:12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</row>
    <row r="134" spans="1:123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</row>
    <row r="135" spans="1:123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</row>
    <row r="136" spans="1:123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</row>
    <row r="137" spans="1:123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</row>
    <row r="138" spans="1:123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</row>
    <row r="139" spans="1:123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</row>
    <row r="140" spans="1:123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</row>
    <row r="141" spans="1:123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</row>
    <row r="142" spans="1:123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</row>
    <row r="143" spans="1:12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</row>
    <row r="144" spans="1:123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</row>
    <row r="145" spans="1:123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</row>
    <row r="146" spans="1:123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</row>
    <row r="147" spans="1:123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</row>
    <row r="148" spans="1:123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</row>
    <row r="149" spans="1:123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</row>
    <row r="150" spans="1:123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</row>
    <row r="151" spans="1:123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</row>
    <row r="152" spans="1:123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spans="1:12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spans="1:12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</row>
    <row r="164" spans="1:123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spans="1:123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</row>
    <row r="166" spans="1:123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spans="1:123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</row>
    <row r="168" spans="1:123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</row>
    <row r="169" spans="1:123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</row>
    <row r="170" spans="1:123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</row>
    <row r="171" spans="1:123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</row>
    <row r="172" spans="1:123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spans="1:12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</row>
    <row r="174" spans="1:123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</row>
    <row r="175" spans="1:123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</row>
    <row r="176" spans="1:123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</row>
    <row r="177" spans="1:123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</row>
    <row r="178" spans="1:123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</row>
    <row r="179" spans="1:123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spans="1:123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spans="1:123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</row>
    <row r="182" spans="1:123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</row>
    <row r="183" spans="1:12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</row>
    <row r="184" spans="1:123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spans="1:123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</row>
    <row r="186" spans="1:123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</row>
    <row r="187" spans="1:123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</row>
    <row r="188" spans="1:123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spans="1:123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</row>
    <row r="190" spans="1:123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</row>
    <row r="191" spans="1:123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</row>
    <row r="192" spans="1:123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</row>
    <row r="193" spans="1:12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</row>
    <row r="194" spans="1:123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</row>
    <row r="195" spans="1:123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</row>
    <row r="196" spans="1:123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spans="1:123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</row>
    <row r="198" spans="1:123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</row>
    <row r="199" spans="1:123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</row>
    <row r="200" spans="1:123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</row>
    <row r="201" spans="1:123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spans="1:123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</row>
    <row r="203" spans="1:12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</row>
    <row r="204" spans="1:123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</row>
    <row r="205" spans="1:123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</row>
    <row r="206" spans="1:123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</row>
    <row r="207" spans="1:123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</row>
    <row r="208" spans="1:123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</row>
    <row r="209" spans="1:123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</row>
    <row r="210" spans="1:123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</row>
    <row r="211" spans="1:123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</row>
    <row r="212" spans="1:123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</row>
    <row r="213" spans="1:12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</row>
    <row r="214" spans="1:123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</row>
    <row r="215" spans="1:123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</row>
    <row r="216" spans="1:123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</row>
    <row r="217" spans="1:123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</row>
    <row r="218" spans="1:123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</row>
    <row r="219" spans="1:123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</row>
    <row r="220" spans="1:123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</row>
    <row r="221" spans="1:123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</row>
    <row r="222" spans="1:123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</row>
    <row r="223" spans="1:1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</row>
    <row r="224" spans="1:123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</row>
    <row r="225" spans="1:123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</row>
    <row r="226" spans="1:123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</row>
    <row r="227" spans="1:123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</row>
    <row r="228" spans="1:123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</row>
    <row r="229" spans="1:123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</row>
    <row r="230" spans="1:123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</row>
    <row r="231" spans="1:123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</row>
    <row r="232" spans="1:123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</row>
    <row r="233" spans="1:12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</row>
    <row r="234" spans="1:123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</row>
    <row r="235" spans="1:123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</row>
    <row r="236" spans="1:123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</row>
    <row r="237" spans="1:123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</row>
    <row r="238" spans="1:123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</row>
    <row r="239" spans="1:123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</row>
    <row r="240" spans="1:123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</row>
    <row r="241" spans="1:123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</row>
    <row r="242" spans="1:123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</row>
    <row r="243" spans="1:12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</row>
    <row r="244" spans="1:123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</row>
    <row r="245" spans="1:123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</row>
    <row r="246" spans="1:123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</row>
    <row r="247" spans="1:123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</row>
    <row r="248" spans="1:123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</row>
    <row r="249" spans="1:123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</row>
    <row r="250" spans="1:123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</row>
    <row r="251" spans="1:123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</row>
    <row r="252" spans="1:123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</row>
    <row r="253" spans="1:12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</row>
    <row r="254" spans="1:123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</row>
    <row r="255" spans="1:123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</row>
    <row r="256" spans="1:123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</row>
    <row r="257" spans="1:123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</row>
    <row r="258" spans="1:123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</row>
    <row r="259" spans="1:123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</row>
    <row r="260" spans="1:123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</row>
    <row r="261" spans="1:123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</row>
    <row r="262" spans="1:123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</row>
    <row r="263" spans="1:12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</row>
    <row r="264" spans="1:123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</row>
    <row r="265" spans="1:123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</row>
    <row r="266" spans="1:123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</row>
    <row r="267" spans="1:123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</row>
    <row r="268" spans="1:123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</row>
    <row r="269" spans="1:123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</row>
    <row r="270" spans="1:123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</row>
    <row r="271" spans="1:123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</row>
    <row r="272" spans="1:123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</row>
    <row r="273" spans="1:12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</row>
    <row r="274" spans="1:123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</row>
    <row r="275" spans="1:123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</row>
    <row r="276" spans="1:123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</row>
    <row r="277" spans="1:123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</row>
    <row r="278" spans="1:123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</row>
    <row r="279" spans="1:123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</row>
    <row r="280" spans="1:123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</row>
    <row r="281" spans="1:123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</row>
    <row r="282" spans="1:123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</row>
    <row r="283" spans="1:12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</row>
    <row r="284" spans="1:123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</row>
    <row r="285" spans="1:123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</row>
    <row r="286" spans="1:123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</row>
    <row r="287" spans="1:123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</row>
    <row r="288" spans="1:123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</row>
    <row r="289" spans="1:123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</row>
    <row r="290" spans="1:123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</row>
    <row r="291" spans="1:123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</row>
    <row r="292" spans="1:123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</row>
    <row r="293" spans="1:12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</row>
    <row r="294" spans="1:123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</row>
    <row r="295" spans="1:123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</row>
    <row r="296" spans="1:123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</row>
    <row r="297" spans="1:123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</row>
    <row r="298" spans="1:123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</row>
    <row r="299" spans="1:123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</row>
    <row r="300" spans="1:123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</row>
    <row r="301" spans="1:123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</row>
    <row r="302" spans="1:123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</row>
    <row r="303" spans="1:12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</row>
    <row r="304" spans="1:123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</row>
    <row r="305" spans="1:123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</row>
    <row r="306" spans="1:123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</row>
    <row r="307" spans="1:123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</row>
    <row r="308" spans="1:123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</row>
    <row r="309" spans="1:123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</row>
    <row r="310" spans="1:123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</row>
    <row r="311" spans="1:123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</row>
    <row r="312" spans="1:123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</row>
    <row r="313" spans="1:12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</row>
    <row r="314" spans="1:123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</row>
    <row r="315" spans="1:123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</row>
    <row r="316" spans="1:123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</row>
    <row r="317" spans="1:123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</row>
    <row r="318" spans="1:123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</row>
    <row r="319" spans="1:123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</row>
    <row r="320" spans="1:123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</row>
    <row r="321" spans="1:123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</row>
    <row r="322" spans="1:123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</row>
    <row r="323" spans="1:1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</row>
    <row r="324" spans="1:123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</row>
    <row r="325" spans="1:123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</row>
    <row r="326" spans="1:123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</row>
    <row r="327" spans="1:123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</row>
    <row r="328" spans="1:123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</row>
    <row r="329" spans="1:123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</row>
    <row r="330" spans="1:123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</row>
    <row r="331" spans="1:123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</row>
    <row r="332" spans="1:123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</row>
    <row r="333" spans="1:12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</row>
    <row r="334" spans="1:123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</row>
    <row r="335" spans="1:123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</row>
    <row r="336" spans="1:123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</row>
    <row r="337" spans="1:123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</row>
    <row r="338" spans="1:123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</row>
    <row r="339" spans="1:123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</row>
    <row r="340" spans="1:123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</row>
    <row r="341" spans="1:123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</row>
    <row r="342" spans="1:123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</row>
    <row r="343" spans="1:12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</row>
    <row r="344" spans="1:123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</row>
    <row r="345" spans="1:123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</row>
    <row r="346" spans="1:123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</row>
    <row r="347" spans="1:123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</row>
    <row r="348" spans="1:123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</row>
    <row r="349" spans="1:123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</row>
    <row r="350" spans="1:123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</row>
    <row r="351" spans="1:123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</row>
    <row r="352" spans="1:123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</row>
    <row r="353" spans="1:12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</row>
    <row r="354" spans="1:123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</row>
    <row r="355" spans="1:123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</row>
    <row r="356" spans="1:123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</row>
    <row r="357" spans="1:123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</row>
    <row r="358" spans="1:123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</row>
    <row r="359" spans="1:123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</row>
    <row r="360" spans="1:123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</row>
    <row r="361" spans="1:123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</row>
    <row r="362" spans="1:123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</row>
    <row r="363" spans="1:12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</row>
    <row r="364" spans="1:123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</row>
    <row r="365" spans="1:123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</row>
    <row r="366" spans="1:123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</row>
    <row r="367" spans="1:123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</row>
    <row r="368" spans="1:123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</row>
    <row r="369" spans="1:123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</row>
    <row r="370" spans="1:123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</row>
    <row r="371" spans="1:123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</row>
    <row r="372" spans="1:123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</row>
    <row r="373" spans="1:12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</row>
    <row r="374" spans="1:123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</row>
    <row r="375" spans="1:123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</row>
    <row r="376" spans="1:123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</row>
    <row r="377" spans="1:123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</row>
    <row r="378" spans="1:123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</row>
    <row r="379" spans="1:123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</row>
    <row r="380" spans="1:123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</row>
    <row r="381" spans="1:123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</row>
    <row r="382" spans="1:123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</row>
    <row r="383" spans="1:12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</row>
    <row r="384" spans="1:123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</row>
    <row r="385" spans="1:123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</row>
    <row r="386" spans="1:123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</row>
    <row r="387" spans="1:123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</row>
    <row r="388" spans="1:123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</row>
    <row r="389" spans="1:123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</row>
    <row r="390" spans="1:123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</row>
    <row r="391" spans="1:123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</row>
    <row r="392" spans="1:123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</row>
    <row r="393" spans="1:12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</row>
    <row r="394" spans="1:123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</row>
    <row r="395" spans="1:123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</row>
    <row r="396" spans="1:123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</row>
    <row r="397" spans="1:123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</row>
    <row r="398" spans="1:123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</row>
    <row r="399" spans="1:123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</row>
    <row r="400" spans="1:123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</row>
    <row r="401" spans="1:123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</row>
    <row r="402" spans="1:123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</row>
    <row r="403" spans="1:12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</row>
    <row r="404" spans="1:123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</row>
    <row r="405" spans="1:123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</row>
    <row r="406" spans="1:123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</row>
    <row r="407" spans="1:123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</row>
    <row r="408" spans="1:123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</row>
    <row r="409" spans="1:123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</row>
    <row r="410" spans="1:123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</row>
    <row r="411" spans="1:123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</row>
    <row r="412" spans="1:123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</row>
    <row r="413" spans="1:12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</row>
    <row r="414" spans="1:123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</row>
    <row r="415" spans="1:123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</row>
    <row r="416" spans="1:123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</row>
    <row r="417" spans="1:123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</row>
    <row r="418" spans="1:123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</row>
    <row r="419" spans="1:123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</row>
    <row r="420" spans="1:123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</row>
    <row r="421" spans="1:123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</row>
    <row r="422" spans="1:123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</row>
    <row r="423" spans="1:1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</row>
    <row r="424" spans="1:123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</row>
    <row r="425" spans="1:123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</row>
    <row r="426" spans="1:123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</row>
    <row r="427" spans="1:123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</row>
    <row r="428" spans="1:123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</row>
    <row r="429" spans="1:123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</row>
    <row r="430" spans="1:123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</row>
    <row r="431" spans="1:123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</row>
    <row r="432" spans="1:123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</row>
    <row r="433" spans="1:12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</row>
    <row r="434" spans="1:123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</row>
    <row r="435" spans="1:123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</row>
    <row r="436" spans="1:123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</row>
    <row r="437" spans="1:123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</row>
    <row r="438" spans="1:123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</row>
    <row r="439" spans="1:123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</row>
    <row r="440" spans="1:123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</row>
    <row r="441" spans="1:123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</row>
    <row r="442" spans="1:123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</row>
    <row r="443" spans="1:12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</row>
    <row r="444" spans="1:123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</row>
    <row r="445" spans="1:123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</row>
    <row r="446" spans="1:123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</row>
    <row r="447" spans="1:123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</row>
    <row r="448" spans="1:123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</row>
    <row r="449" spans="1:123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</row>
    <row r="450" spans="1:123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</row>
    <row r="451" spans="1:123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</row>
    <row r="452" spans="1:123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</row>
    <row r="453" spans="1:12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</row>
    <row r="454" spans="1:123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</row>
    <row r="455" spans="1:123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</row>
    <row r="456" spans="1:123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</row>
    <row r="457" spans="1:123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</row>
    <row r="458" spans="1:123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</row>
    <row r="459" spans="1:123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</row>
    <row r="460" spans="1:123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</row>
    <row r="461" spans="1:123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</row>
    <row r="462" spans="1:123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</row>
    <row r="463" spans="1:12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</row>
    <row r="464" spans="1:123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</row>
    <row r="465" spans="1:123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</row>
    <row r="466" spans="1:123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</row>
    <row r="467" spans="1:123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</row>
    <row r="468" spans="1:123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</row>
    <row r="469" spans="1:123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</row>
    <row r="470" spans="1:123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</row>
    <row r="471" spans="1:123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</row>
    <row r="472" spans="1:123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</row>
    <row r="473" spans="1:12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</row>
    <row r="474" spans="1:123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</row>
    <row r="475" spans="1:123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</row>
    <row r="476" spans="1:123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</row>
    <row r="477" spans="1:123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</row>
    <row r="478" spans="1:123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</row>
    <row r="479" spans="1:123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</row>
    <row r="480" spans="1:123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</row>
    <row r="481" spans="1:123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</row>
    <row r="482" spans="1:123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</row>
    <row r="483" spans="1:12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</row>
    <row r="484" spans="1:123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</row>
    <row r="485" spans="1:123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</row>
    <row r="486" spans="1:123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</row>
    <row r="487" spans="1:123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</row>
    <row r="488" spans="1:123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</row>
    <row r="489" spans="1:123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</row>
    <row r="490" spans="1:123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</row>
    <row r="491" spans="1:123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</row>
    <row r="492" spans="1:123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</row>
    <row r="493" spans="1:12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</row>
    <row r="494" spans="1:123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</row>
    <row r="495" spans="1:123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</row>
    <row r="496" spans="1:123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</row>
    <row r="497" spans="1:123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</row>
    <row r="498" spans="1:123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</row>
    <row r="499" spans="1:123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</row>
    <row r="500" spans="1:123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</row>
    <row r="501" spans="1:123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</row>
    <row r="502" spans="1:123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</row>
    <row r="503" spans="1:12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</row>
    <row r="504" spans="1:123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</row>
    <row r="505" spans="1:123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</row>
    <row r="506" spans="1:123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</row>
    <row r="507" spans="1:123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</row>
    <row r="508" spans="1:123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</row>
    <row r="509" spans="1:123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</row>
    <row r="510" spans="1:123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</row>
    <row r="511" spans="1:123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</row>
    <row r="512" spans="1:123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</row>
    <row r="513" spans="1:12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</row>
    <row r="514" spans="1:123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</row>
    <row r="515" spans="1:123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</row>
    <row r="516" spans="1:123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</row>
    <row r="517" spans="1:123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</row>
    <row r="518" spans="1:123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</row>
    <row r="519" spans="1:123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</row>
    <row r="520" spans="1:123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</row>
    <row r="521" spans="1:123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</row>
    <row r="522" spans="1:123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</row>
    <row r="523" spans="1:1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</row>
    <row r="524" spans="1:123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</row>
    <row r="525" spans="1:123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</row>
    <row r="526" spans="1:123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</row>
    <row r="527" spans="1:123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</row>
    <row r="528" spans="1:123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</row>
    <row r="529" spans="1:123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</row>
    <row r="530" spans="1:123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</row>
    <row r="531" spans="1:123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</row>
    <row r="532" spans="1:123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</row>
    <row r="533" spans="1:12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</row>
    <row r="534" spans="1:123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</row>
    <row r="535" spans="1:123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</row>
    <row r="536" spans="1:123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</row>
    <row r="537" spans="1:123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</row>
    <row r="538" spans="1:123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</row>
    <row r="539" spans="1:123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</row>
    <row r="540" spans="1:123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</row>
    <row r="541" spans="1:123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</row>
    <row r="542" spans="1:123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</row>
    <row r="543" spans="1:12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</row>
    <row r="544" spans="1:123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</row>
    <row r="545" spans="1:123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</row>
    <row r="546" spans="1:123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</row>
    <row r="547" spans="1:123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</row>
    <row r="548" spans="1:123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</row>
    <row r="549" spans="1:123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</row>
    <row r="550" spans="1:123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</row>
    <row r="551" spans="1:123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</row>
    <row r="552" spans="1:123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</row>
    <row r="553" spans="1:12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</row>
    <row r="554" spans="1:123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</row>
    <row r="555" spans="1:123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</row>
    <row r="556" spans="1:123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</row>
    <row r="557" spans="1:123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</row>
    <row r="558" spans="1:123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</row>
    <row r="559" spans="1:123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</row>
    <row r="560" spans="1:123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</row>
    <row r="561" spans="1:123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</row>
    <row r="562" spans="1:123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</row>
    <row r="563" spans="1:12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</row>
    <row r="564" spans="1:123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</row>
    <row r="565" spans="1:123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</row>
    <row r="566" spans="1:123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</row>
    <row r="567" spans="1:123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</row>
    <row r="568" spans="1:123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</row>
    <row r="569" spans="1:123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</row>
    <row r="570" spans="1:123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</row>
    <row r="571" spans="1:123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</row>
    <row r="572" spans="1:123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</row>
    <row r="573" spans="1:12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</row>
    <row r="574" spans="1:123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</row>
    <row r="575" spans="1:123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</row>
    <row r="576" spans="1:123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</row>
    <row r="577" spans="1:123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</row>
    <row r="578" spans="1:123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</row>
    <row r="579" spans="1:123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</row>
    <row r="580" spans="1:123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</row>
    <row r="581" spans="1:123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</row>
    <row r="582" spans="1:123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</row>
    <row r="583" spans="1:12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</row>
    <row r="584" spans="1:123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</row>
    <row r="585" spans="1:123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</row>
    <row r="586" spans="1:123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</row>
    <row r="587" spans="1:123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</row>
    <row r="588" spans="1:123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</row>
    <row r="589" spans="1:123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</row>
    <row r="590" spans="1:123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</row>
    <row r="591" spans="1:123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</row>
    <row r="592" spans="1:123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</row>
    <row r="593" spans="1:12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</row>
    <row r="594" spans="1:123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</row>
    <row r="595" spans="1:123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</row>
    <row r="596" spans="1:123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</row>
    <row r="597" spans="1:123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</row>
    <row r="598" spans="1:123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</row>
    <row r="599" spans="1:123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</row>
    <row r="600" spans="1:123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</row>
    <row r="601" spans="1:123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</row>
    <row r="602" spans="1:123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</row>
    <row r="603" spans="1:12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</row>
    <row r="604" spans="1:123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</row>
    <row r="605" spans="1:123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</row>
    <row r="606" spans="1:123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</row>
    <row r="607" spans="1:123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</row>
    <row r="608" spans="1:123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</row>
    <row r="609" spans="1:123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</row>
    <row r="610" spans="1:123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</row>
    <row r="611" spans="1:123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</row>
    <row r="612" spans="1:123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</row>
    <row r="613" spans="1:12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</row>
    <row r="614" spans="1:123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</row>
    <row r="615" spans="1:123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</row>
    <row r="616" spans="1:123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</row>
    <row r="617" spans="1:123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</row>
    <row r="618" spans="1:123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</row>
    <row r="619" spans="1:123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</row>
    <row r="620" spans="1:123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</row>
    <row r="621" spans="1:123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</row>
    <row r="622" spans="1:123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</row>
    <row r="623" spans="1:1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</row>
    <row r="624" spans="1:123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</row>
    <row r="625" spans="1:123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</row>
    <row r="626" spans="1:123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</row>
    <row r="627" spans="1:123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</row>
    <row r="628" spans="1:123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</row>
    <row r="629" spans="1:123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</row>
    <row r="630" spans="1:123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</row>
    <row r="631" spans="1:123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</row>
    <row r="632" spans="1:123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</row>
    <row r="633" spans="1:12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</row>
    <row r="634" spans="1:123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</row>
    <row r="635" spans="1:123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</row>
    <row r="636" spans="1:123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</row>
    <row r="637" spans="1:123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</row>
    <row r="638" spans="1:123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</row>
    <row r="639" spans="1:123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</row>
    <row r="640" spans="1:123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</row>
    <row r="641" spans="1:123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</row>
    <row r="642" spans="1:123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</row>
    <row r="643" spans="1:12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</row>
    <row r="644" spans="1:123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</row>
    <row r="645" spans="1:123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</row>
    <row r="646" spans="1:123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</row>
    <row r="647" spans="1:123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</row>
    <row r="648" spans="1:123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</row>
    <row r="649" spans="1:123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</row>
    <row r="650" spans="1:123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</row>
    <row r="651" spans="1:123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</row>
    <row r="652" spans="1:123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</row>
    <row r="653" spans="1:12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</row>
    <row r="654" spans="1:123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</row>
    <row r="655" spans="1:123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</row>
    <row r="656" spans="1:123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</row>
    <row r="657" spans="1:123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</row>
    <row r="658" spans="1:123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</row>
    <row r="659" spans="1:123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</row>
    <row r="660" spans="1:123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</row>
    <row r="661" spans="1:123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</row>
    <row r="662" spans="1:123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</row>
    <row r="663" spans="1:12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</row>
    <row r="664" spans="1:123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</row>
    <row r="665" spans="1:123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</row>
    <row r="666" spans="1:123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</row>
    <row r="667" spans="1:123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</row>
    <row r="668" spans="1:123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</row>
    <row r="669" spans="1:123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</row>
    <row r="670" spans="1:123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</row>
    <row r="671" spans="1:123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</row>
    <row r="672" spans="1:123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</row>
    <row r="673" spans="1:12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</row>
    <row r="674" spans="1:123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</row>
    <row r="675" spans="1:123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</row>
    <row r="676" spans="1:123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</row>
    <row r="677" spans="1:123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</row>
    <row r="678" spans="1:123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</row>
    <row r="679" spans="1:123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</row>
    <row r="680" spans="1:123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</row>
    <row r="681" spans="1:123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</row>
    <row r="682" spans="1:123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</row>
    <row r="683" spans="1:12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</row>
    <row r="684" spans="1:123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</row>
    <row r="685" spans="1:123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</row>
    <row r="686" spans="1:123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</row>
    <row r="687" spans="1:123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</row>
    <row r="688" spans="1:123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</row>
    <row r="689" spans="1:123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</row>
    <row r="690" spans="1:123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</row>
    <row r="691" spans="1:123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</row>
    <row r="692" spans="1:123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</row>
    <row r="693" spans="1:12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</row>
    <row r="694" spans="1:123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</row>
    <row r="695" spans="1:123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</row>
    <row r="696" spans="1:123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</row>
    <row r="697" spans="1:123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</row>
    <row r="698" spans="1:123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</row>
    <row r="699" spans="1:123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</row>
    <row r="700" spans="1:123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</row>
    <row r="701" spans="1:123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</row>
    <row r="702" spans="1:123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</row>
    <row r="703" spans="1:12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</row>
    <row r="704" spans="1:123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</row>
    <row r="705" spans="1:123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</row>
    <row r="706" spans="1:123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</row>
    <row r="707" spans="1:123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</row>
    <row r="708" spans="1:123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</row>
    <row r="709" spans="1:123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</row>
    <row r="710" spans="1:123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</row>
    <row r="711" spans="1:123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</row>
    <row r="712" spans="1:123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</row>
    <row r="713" spans="1:12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</row>
    <row r="714" spans="1:123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</row>
    <row r="715" spans="1:123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</row>
    <row r="716" spans="1:123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</row>
    <row r="717" spans="1:123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</row>
    <row r="718" spans="1:123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</row>
    <row r="719" spans="1:123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</row>
    <row r="720" spans="1:123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</row>
    <row r="721" spans="1:123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</row>
    <row r="722" spans="1:123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</row>
    <row r="723" spans="1:1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</row>
    <row r="724" spans="1:123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</row>
    <row r="725" spans="1:123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</row>
    <row r="726" spans="1:123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</row>
    <row r="727" spans="1:123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</row>
    <row r="728" spans="1:123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</row>
    <row r="729" spans="1:123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</row>
    <row r="730" spans="1:123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</row>
    <row r="731" spans="1:123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</row>
    <row r="732" spans="1:123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</row>
    <row r="733" spans="1:12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</row>
    <row r="734" spans="1:123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</row>
    <row r="735" spans="1:123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</row>
    <row r="736" spans="1:123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</row>
    <row r="737" spans="1:123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</row>
    <row r="738" spans="1:123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</row>
    <row r="739" spans="1:123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</row>
    <row r="740" spans="1:123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</row>
    <row r="741" spans="1:123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</row>
    <row r="742" spans="1:123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</row>
    <row r="743" spans="1:12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</row>
    <row r="744" spans="1:123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</row>
    <row r="745" spans="1:123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</row>
    <row r="746" spans="1:123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</row>
    <row r="747" spans="1:123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</row>
    <row r="748" spans="1:123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</row>
    <row r="749" spans="1:123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</row>
    <row r="750" spans="1:123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</row>
    <row r="751" spans="1:123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</row>
    <row r="752" spans="1:123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</row>
    <row r="753" spans="1:12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</row>
    <row r="754" spans="1:123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</row>
    <row r="755" spans="1:123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</row>
    <row r="756" spans="1:123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</row>
    <row r="757" spans="1:123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</row>
    <row r="758" spans="1:123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</row>
    <row r="759" spans="1:123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</row>
    <row r="760" spans="1:123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</row>
    <row r="761" spans="1:123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</row>
    <row r="762" spans="1:123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</row>
    <row r="763" spans="1:12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</row>
    <row r="764" spans="1:123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</row>
    <row r="765" spans="1:123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</row>
    <row r="766" spans="1:123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</row>
    <row r="767" spans="1:123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</row>
    <row r="768" spans="1:123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</row>
    <row r="769" spans="1:123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</row>
    <row r="770" spans="1:123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</row>
    <row r="771" spans="1:123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</row>
    <row r="772" spans="1:123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</row>
    <row r="773" spans="1:12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</row>
    <row r="774" spans="1:123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</row>
    <row r="775" spans="1:123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</row>
    <row r="776" spans="1:123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</row>
    <row r="777" spans="1:123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</row>
    <row r="778" spans="1:123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</row>
    <row r="779" spans="1:123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</row>
    <row r="780" spans="1:123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</row>
    <row r="781" spans="1:123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</row>
    <row r="782" spans="1:123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</row>
    <row r="783" spans="1:12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</row>
    <row r="784" spans="1:123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</row>
    <row r="785" spans="1:123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</row>
    <row r="786" spans="1:123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</row>
    <row r="787" spans="1:123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</row>
    <row r="788" spans="1:123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</row>
    <row r="789" spans="1:123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</row>
    <row r="790" spans="1:123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</row>
    <row r="791" spans="1:123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</row>
    <row r="792" spans="1:123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</row>
    <row r="793" spans="1:12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</row>
    <row r="794" spans="1:123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</row>
    <row r="795" spans="1:123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</row>
    <row r="796" spans="1:123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</row>
    <row r="797" spans="1:123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</row>
    <row r="798" spans="1:123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</row>
    <row r="799" spans="1:123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</row>
    <row r="800" spans="1:123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</row>
    <row r="801" spans="1:123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</row>
    <row r="802" spans="1:123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</row>
    <row r="803" spans="1:12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</row>
    <row r="804" spans="1:123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</row>
    <row r="805" spans="1:123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</row>
    <row r="806" spans="1:123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</row>
    <row r="807" spans="1:123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</row>
    <row r="808" spans="1:123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</row>
    <row r="809" spans="1:123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</row>
    <row r="810" spans="1:123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</row>
    <row r="811" spans="1:123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</row>
    <row r="812" spans="1:123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</row>
    <row r="813" spans="1:12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</row>
    <row r="814" spans="1:123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</row>
    <row r="815" spans="1:123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</row>
    <row r="816" spans="1:123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</row>
    <row r="817" spans="1:123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</row>
    <row r="818" spans="1:123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</row>
    <row r="819" spans="1:123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</row>
    <row r="820" spans="1:123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</row>
    <row r="821" spans="1:123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</row>
    <row r="822" spans="1:123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</row>
    <row r="823" spans="1:1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</row>
    <row r="824" spans="1:123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</row>
    <row r="825" spans="1:123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</row>
    <row r="826" spans="1:123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</row>
    <row r="827" spans="1:123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</row>
    <row r="828" spans="1:123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</row>
    <row r="829" spans="1:123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</row>
    <row r="830" spans="1:123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</row>
    <row r="831" spans="1:123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</row>
    <row r="832" spans="1:123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</row>
    <row r="833" spans="1:12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</row>
    <row r="834" spans="1:123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</row>
    <row r="835" spans="1:123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</row>
    <row r="836" spans="1:123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</row>
    <row r="837" spans="1:123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</row>
    <row r="838" spans="1:123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</row>
    <row r="839" spans="1:123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</row>
    <row r="840" spans="1:123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</row>
    <row r="841" spans="1:123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</row>
    <row r="842" spans="1:123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</row>
    <row r="843" spans="1:12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</row>
    <row r="844" spans="1:123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</row>
    <row r="845" spans="1:123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</row>
    <row r="846" spans="1:123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</row>
    <row r="847" spans="1:123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</row>
    <row r="848" spans="1:123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</row>
    <row r="849" spans="1:123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</row>
    <row r="850" spans="1:123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</row>
    <row r="851" spans="1:123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</row>
    <row r="852" spans="1:123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</row>
    <row r="853" spans="1:12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</row>
    <row r="854" spans="1:123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</row>
    <row r="855" spans="1:123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</row>
    <row r="856" spans="1:123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</row>
    <row r="857" spans="1:123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</row>
    <row r="858" spans="1:123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</row>
    <row r="859" spans="1:123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</row>
    <row r="860" spans="1:123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</row>
    <row r="861" spans="1:123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</row>
    <row r="862" spans="1:123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</row>
    <row r="863" spans="1:12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</row>
    <row r="864" spans="1:123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</row>
    <row r="865" spans="1:123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</row>
    <row r="866" spans="1:123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</row>
    <row r="867" spans="1:123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</row>
    <row r="868" spans="1:123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</row>
    <row r="869" spans="1:123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</row>
    <row r="870" spans="1:123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</row>
    <row r="871" spans="1:123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</row>
    <row r="872" spans="1:123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</row>
    <row r="873" spans="1:12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</row>
    <row r="874" spans="1:123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</row>
    <row r="875" spans="1:123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</row>
    <row r="876" spans="1:123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</row>
    <row r="877" spans="1:123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</row>
    <row r="878" spans="1:123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</row>
    <row r="879" spans="1:123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</row>
    <row r="880" spans="1:123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</row>
    <row r="881" spans="1:123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</row>
    <row r="882" spans="1:123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</row>
    <row r="883" spans="1:12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</row>
    <row r="884" spans="1:123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</row>
    <row r="885" spans="1:123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</row>
    <row r="886" spans="1:123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</row>
    <row r="887" spans="1:123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</row>
    <row r="888" spans="1:123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</row>
    <row r="889" spans="1:123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</row>
    <row r="890" spans="1:123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</row>
    <row r="891" spans="1:123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</row>
    <row r="892" spans="1:123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</row>
    <row r="893" spans="1:12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</row>
    <row r="894" spans="1:123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</row>
    <row r="895" spans="1:123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</row>
    <row r="896" spans="1:123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</row>
    <row r="897" spans="1:123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</row>
    <row r="898" spans="1:123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</row>
    <row r="899" spans="1:123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</row>
    <row r="900" spans="1:123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</row>
    <row r="901" spans="1:123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</row>
    <row r="902" spans="1:123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</row>
    <row r="903" spans="1:12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</row>
    <row r="904" spans="1:123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</row>
    <row r="905" spans="1:123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</row>
    <row r="906" spans="1:123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</row>
    <row r="907" spans="1:123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</row>
    <row r="908" spans="1:123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</row>
    <row r="909" spans="1:123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</row>
    <row r="910" spans="1:123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</row>
    <row r="911" spans="1:123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</row>
    <row r="912" spans="1:123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</row>
    <row r="913" spans="1:12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</row>
    <row r="914" spans="1:123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</row>
    <row r="915" spans="1:123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</row>
    <row r="916" spans="1:123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</row>
    <row r="917" spans="1:123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</row>
    <row r="918" spans="1:123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</row>
    <row r="919" spans="1:123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</row>
    <row r="920" spans="1:123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</row>
    <row r="921" spans="1:123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</row>
    <row r="922" spans="1:123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</row>
    <row r="923" spans="1:1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</row>
    <row r="924" spans="1:123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</row>
    <row r="925" spans="1:123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</row>
    <row r="926" spans="1:123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</row>
    <row r="927" spans="1:123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</row>
    <row r="928" spans="1:123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</row>
    <row r="929" spans="1:123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</row>
    <row r="930" spans="1:123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</row>
    <row r="931" spans="1:123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</row>
    <row r="932" spans="1:123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</row>
    <row r="933" spans="1:12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</row>
    <row r="934" spans="1:123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</row>
    <row r="935" spans="1:123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</row>
    <row r="936" spans="1:123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</row>
    <row r="937" spans="1:123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</row>
    <row r="938" spans="1:123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</row>
    <row r="939" spans="1:123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</row>
    <row r="940" spans="1:123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</row>
    <row r="941" spans="1:123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</row>
    <row r="942" spans="1:123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</row>
    <row r="943" spans="1:12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</row>
    <row r="944" spans="1:123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</row>
    <row r="945" spans="1:123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</row>
    <row r="946" spans="1:123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</row>
    <row r="947" spans="1:123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</row>
    <row r="948" spans="1:123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</row>
    <row r="949" spans="1:123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</row>
    <row r="950" spans="1:123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</row>
    <row r="951" spans="1:123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</row>
    <row r="952" spans="1:123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</row>
    <row r="953" spans="1:12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</row>
    <row r="954" spans="1:123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</row>
    <row r="955" spans="1:123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</row>
    <row r="956" spans="1:123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</row>
    <row r="957" spans="1:123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</row>
    <row r="958" spans="1:123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</row>
    <row r="959" spans="1:123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</row>
    <row r="960" spans="1:123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</row>
    <row r="961" spans="1:123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</row>
    <row r="962" spans="1:123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</row>
    <row r="963" spans="1:12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</row>
    <row r="964" spans="1:123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</row>
    <row r="965" spans="1:123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</row>
    <row r="966" spans="1:123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</row>
    <row r="967" spans="1:123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</row>
    <row r="968" spans="1:123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</row>
    <row r="969" spans="1:123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</row>
    <row r="970" spans="1:123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</row>
    <row r="971" spans="1:123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</row>
    <row r="972" spans="1:123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</row>
    <row r="973" spans="1:12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</row>
    <row r="974" spans="1:123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</row>
    <row r="975" spans="1:123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</row>
    <row r="976" spans="1:123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</row>
    <row r="977" spans="1:123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</row>
    <row r="978" spans="1:123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</row>
    <row r="979" spans="1:123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</row>
    <row r="980" spans="1:123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</row>
    <row r="981" spans="1:123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</row>
    <row r="982" spans="1:123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</row>
    <row r="983" spans="1:12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</row>
    <row r="984" spans="1:123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</row>
    <row r="985" spans="1:123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</row>
    <row r="986" spans="1:123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</row>
    <row r="987" spans="1:123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</row>
    <row r="988" spans="1:123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</row>
    <row r="989" spans="1:123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</row>
    <row r="990" spans="1:123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</row>
    <row r="991" spans="1:123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</row>
    <row r="992" spans="1:123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</row>
    <row r="993" spans="1:12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</row>
    <row r="994" spans="1:123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</row>
    <row r="995" spans="1:123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</row>
    <row r="996" spans="1:123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</row>
    <row r="997" spans="1:123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</row>
    <row r="998" spans="1:123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</row>
    <row r="999" spans="1:123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</row>
    <row r="1000" spans="1:123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</row>
    <row r="1001" spans="1:123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</row>
  </sheetData>
  <mergeCells count="390">
    <mergeCell ref="DF66:DS66"/>
    <mergeCell ref="A66:D66"/>
    <mergeCell ref="E66:T66"/>
    <mergeCell ref="U66:AF66"/>
    <mergeCell ref="AG66:AT66"/>
    <mergeCell ref="AU66:BH66"/>
    <mergeCell ref="BI66:BV66"/>
    <mergeCell ref="BW66:CJ66"/>
    <mergeCell ref="CK66:CU66"/>
    <mergeCell ref="CV66:DE66"/>
    <mergeCell ref="CV65:DE65"/>
    <mergeCell ref="DF65:DS65"/>
    <mergeCell ref="A64:D64"/>
    <mergeCell ref="E64:T64"/>
    <mergeCell ref="U64:AF64"/>
    <mergeCell ref="AG64:AT64"/>
    <mergeCell ref="AU64:BH64"/>
    <mergeCell ref="BI64:BV64"/>
    <mergeCell ref="BW64:CJ64"/>
    <mergeCell ref="CK64:CU64"/>
    <mergeCell ref="CV64:DE64"/>
    <mergeCell ref="DF64:DS64"/>
    <mergeCell ref="A65:D65"/>
    <mergeCell ref="E65:T65"/>
    <mergeCell ref="U65:AF65"/>
    <mergeCell ref="AG65:AT65"/>
    <mergeCell ref="AU65:BH65"/>
    <mergeCell ref="BI65:BV65"/>
    <mergeCell ref="BW65:CJ65"/>
    <mergeCell ref="DF62:DS62"/>
    <mergeCell ref="A63:D63"/>
    <mergeCell ref="E63:T63"/>
    <mergeCell ref="U63:AF63"/>
    <mergeCell ref="AG63:AT63"/>
    <mergeCell ref="AU63:BH63"/>
    <mergeCell ref="BI63:BV63"/>
    <mergeCell ref="BW63:CJ63"/>
    <mergeCell ref="CK63:CU63"/>
    <mergeCell ref="CV63:DE63"/>
    <mergeCell ref="DF63:DS63"/>
    <mergeCell ref="A62:D62"/>
    <mergeCell ref="E62:T62"/>
    <mergeCell ref="U62:AF62"/>
    <mergeCell ref="AG62:AT62"/>
    <mergeCell ref="AU62:BH62"/>
    <mergeCell ref="BI62:BV62"/>
    <mergeCell ref="BW62:CJ62"/>
    <mergeCell ref="CK62:CU62"/>
    <mergeCell ref="CV62:DE62"/>
    <mergeCell ref="DF60:DS60"/>
    <mergeCell ref="A61:D61"/>
    <mergeCell ref="E61:T61"/>
    <mergeCell ref="U61:AF61"/>
    <mergeCell ref="AG61:AT61"/>
    <mergeCell ref="AU61:BH61"/>
    <mergeCell ref="BI61:BV61"/>
    <mergeCell ref="BW61:CJ61"/>
    <mergeCell ref="CK61:CU61"/>
    <mergeCell ref="CV61:DE61"/>
    <mergeCell ref="DF61:DS61"/>
    <mergeCell ref="A60:D60"/>
    <mergeCell ref="E60:T60"/>
    <mergeCell ref="U60:AF60"/>
    <mergeCell ref="AG60:AT60"/>
    <mergeCell ref="AU60:BH60"/>
    <mergeCell ref="BI60:BV60"/>
    <mergeCell ref="BW60:CJ60"/>
    <mergeCell ref="CK60:CU60"/>
    <mergeCell ref="CV60:DE60"/>
    <mergeCell ref="DF58:DS58"/>
    <mergeCell ref="A59:D59"/>
    <mergeCell ref="E59:T59"/>
    <mergeCell ref="U59:AF59"/>
    <mergeCell ref="AG59:AT59"/>
    <mergeCell ref="AU59:BH59"/>
    <mergeCell ref="BI59:BV59"/>
    <mergeCell ref="BW59:CJ59"/>
    <mergeCell ref="CK59:CU59"/>
    <mergeCell ref="CV59:DE59"/>
    <mergeCell ref="DF59:DS59"/>
    <mergeCell ref="A58:D58"/>
    <mergeCell ref="E58:T58"/>
    <mergeCell ref="U58:AF58"/>
    <mergeCell ref="AG58:AT58"/>
    <mergeCell ref="AU58:BH58"/>
    <mergeCell ref="BI58:BV58"/>
    <mergeCell ref="BW58:CJ58"/>
    <mergeCell ref="CK58:CU58"/>
    <mergeCell ref="CV58:DE58"/>
    <mergeCell ref="DF57:DS57"/>
    <mergeCell ref="A56:D56"/>
    <mergeCell ref="E56:T56"/>
    <mergeCell ref="U56:AF56"/>
    <mergeCell ref="AG56:AT56"/>
    <mergeCell ref="AU56:BH56"/>
    <mergeCell ref="BI56:BV56"/>
    <mergeCell ref="BW56:CJ56"/>
    <mergeCell ref="CK56:CU56"/>
    <mergeCell ref="CV56:DE56"/>
    <mergeCell ref="A57:D57"/>
    <mergeCell ref="E57:T57"/>
    <mergeCell ref="U57:AF57"/>
    <mergeCell ref="AG57:AT57"/>
    <mergeCell ref="AU57:BH57"/>
    <mergeCell ref="BI57:BV57"/>
    <mergeCell ref="BW57:CJ57"/>
    <mergeCell ref="CK57:CU57"/>
    <mergeCell ref="CV57:DE57"/>
    <mergeCell ref="A15:D15"/>
    <mergeCell ref="U14:AF14"/>
    <mergeCell ref="A17:D17"/>
    <mergeCell ref="A16:D16"/>
    <mergeCell ref="E14:T14"/>
    <mergeCell ref="E15:T15"/>
    <mergeCell ref="E16:T16"/>
    <mergeCell ref="E17:T17"/>
    <mergeCell ref="DF56:DS56"/>
    <mergeCell ref="AU19:BH19"/>
    <mergeCell ref="BI19:BV19"/>
    <mergeCell ref="BW19:CJ19"/>
    <mergeCell ref="CK19:CU19"/>
    <mergeCell ref="CV19:DE19"/>
    <mergeCell ref="DF19:DS19"/>
    <mergeCell ref="DF21:DS21"/>
    <mergeCell ref="CV21:DE21"/>
    <mergeCell ref="BW21:CJ21"/>
    <mergeCell ref="AU21:BH21"/>
    <mergeCell ref="E21:T21"/>
    <mergeCell ref="CK17:CU17"/>
    <mergeCell ref="CK18:CU18"/>
    <mergeCell ref="A18:D18"/>
    <mergeCell ref="E18:T18"/>
    <mergeCell ref="CK12:CU12"/>
    <mergeCell ref="AU12:CJ12"/>
    <mergeCell ref="DF12:DS12"/>
    <mergeCell ref="CV12:DE12"/>
    <mergeCell ref="AG12:AT12"/>
    <mergeCell ref="U11:AF11"/>
    <mergeCell ref="E11:T11"/>
    <mergeCell ref="E12:T12"/>
    <mergeCell ref="A11:D11"/>
    <mergeCell ref="A12:D12"/>
    <mergeCell ref="U12:AF12"/>
    <mergeCell ref="A1:DS1"/>
    <mergeCell ref="A3:DS3"/>
    <mergeCell ref="T5:DS5"/>
    <mergeCell ref="AH7:DS7"/>
    <mergeCell ref="A9:DS9"/>
    <mergeCell ref="DF11:DS11"/>
    <mergeCell ref="CV11:DE11"/>
    <mergeCell ref="AG11:CJ11"/>
    <mergeCell ref="CK11:CU11"/>
    <mergeCell ref="U21:AF21"/>
    <mergeCell ref="AG18:AT18"/>
    <mergeCell ref="AG21:AT21"/>
    <mergeCell ref="U18:AF18"/>
    <mergeCell ref="DF17:DS17"/>
    <mergeCell ref="DF18:DS18"/>
    <mergeCell ref="BW17:CJ17"/>
    <mergeCell ref="BW18:CJ18"/>
    <mergeCell ref="A19:D19"/>
    <mergeCell ref="E19:T19"/>
    <mergeCell ref="U19:AF19"/>
    <mergeCell ref="AG19:AT19"/>
    <mergeCell ref="BI20:BU20"/>
    <mergeCell ref="BW20:CH20"/>
    <mergeCell ref="CK20:CU20"/>
    <mergeCell ref="CV20:DE20"/>
    <mergeCell ref="DF20:DS20"/>
    <mergeCell ref="A20:D20"/>
    <mergeCell ref="E20:T20"/>
    <mergeCell ref="U20:AE20"/>
    <mergeCell ref="AG20:AP20"/>
    <mergeCell ref="AU20:BE20"/>
    <mergeCell ref="A21:D21"/>
    <mergeCell ref="BI21:BV21"/>
    <mergeCell ref="CK21:CU21"/>
    <mergeCell ref="U13:AF13"/>
    <mergeCell ref="E13:T13"/>
    <mergeCell ref="A13:D13"/>
    <mergeCell ref="U15:AF15"/>
    <mergeCell ref="A14:D14"/>
    <mergeCell ref="DF13:DS13"/>
    <mergeCell ref="DF14:DS14"/>
    <mergeCell ref="DF15:DS15"/>
    <mergeCell ref="DF16:DS16"/>
    <mergeCell ref="CK14:CU14"/>
    <mergeCell ref="CK15:CU15"/>
    <mergeCell ref="CK13:CU13"/>
    <mergeCell ref="CK16:CU16"/>
    <mergeCell ref="AG17:AT17"/>
    <mergeCell ref="AG13:AT13"/>
    <mergeCell ref="AG14:AT14"/>
    <mergeCell ref="AU17:BH17"/>
    <mergeCell ref="BI17:BV17"/>
    <mergeCell ref="BW13:CJ13"/>
    <mergeCell ref="BW14:CJ14"/>
    <mergeCell ref="AU13:BH13"/>
    <mergeCell ref="CV13:DE13"/>
    <mergeCell ref="CV14:DE14"/>
    <mergeCell ref="CV15:DE15"/>
    <mergeCell ref="CV16:DE16"/>
    <mergeCell ref="CV17:DE17"/>
    <mergeCell ref="CV18:DE18"/>
    <mergeCell ref="U17:AF17"/>
    <mergeCell ref="BI18:BV18"/>
    <mergeCell ref="U16:AF16"/>
    <mergeCell ref="AU18:BH18"/>
    <mergeCell ref="BI14:BV14"/>
    <mergeCell ref="BI15:BV15"/>
    <mergeCell ref="BI16:BV16"/>
    <mergeCell ref="AU14:BH14"/>
    <mergeCell ref="AG15:AT15"/>
    <mergeCell ref="AU15:BH15"/>
    <mergeCell ref="AU16:BH16"/>
    <mergeCell ref="AG16:AT16"/>
    <mergeCell ref="BW15:CJ15"/>
    <mergeCell ref="BW16:CJ16"/>
    <mergeCell ref="BI13:BV13"/>
    <mergeCell ref="BI22:BV22"/>
    <mergeCell ref="BW22:CJ22"/>
    <mergeCell ref="DF25:DS25"/>
    <mergeCell ref="A25:D25"/>
    <mergeCell ref="CK23:CU23"/>
    <mergeCell ref="CV23:DE23"/>
    <mergeCell ref="DF23:DS23"/>
    <mergeCell ref="CK22:CU22"/>
    <mergeCell ref="CV22:DE22"/>
    <mergeCell ref="DF22:DS22"/>
    <mergeCell ref="E22:T22"/>
    <mergeCell ref="U22:AF22"/>
    <mergeCell ref="AG22:AT22"/>
    <mergeCell ref="AU22:BH22"/>
    <mergeCell ref="BI24:BV24"/>
    <mergeCell ref="BW24:CJ24"/>
    <mergeCell ref="CK24:CU24"/>
    <mergeCell ref="CV24:DE24"/>
    <mergeCell ref="DF24:DS24"/>
    <mergeCell ref="BI23:BU23"/>
    <mergeCell ref="BW23:CH23"/>
    <mergeCell ref="A24:D24"/>
    <mergeCell ref="E24:T24"/>
    <mergeCell ref="DF26:DS26"/>
    <mergeCell ref="AG26:AP26"/>
    <mergeCell ref="AU26:BE26"/>
    <mergeCell ref="BI26:BU26"/>
    <mergeCell ref="E26:T26"/>
    <mergeCell ref="U26:AE26"/>
    <mergeCell ref="BW27:CH27"/>
    <mergeCell ref="A46:DS46"/>
    <mergeCell ref="A26:D26"/>
    <mergeCell ref="A38:DS38"/>
    <mergeCell ref="A40:DS40"/>
    <mergeCell ref="T42:DS42"/>
    <mergeCell ref="AH44:DS44"/>
    <mergeCell ref="DF27:DS27"/>
    <mergeCell ref="A22:D22"/>
    <mergeCell ref="BW26:CH26"/>
    <mergeCell ref="CK26:CU26"/>
    <mergeCell ref="A27:D27"/>
    <mergeCell ref="E27:T27"/>
    <mergeCell ref="AG27:AP27"/>
    <mergeCell ref="AU27:BE27"/>
    <mergeCell ref="CK25:CU25"/>
    <mergeCell ref="CV25:DE25"/>
    <mergeCell ref="E25:T25"/>
    <mergeCell ref="U25:AF25"/>
    <mergeCell ref="U27:AE27"/>
    <mergeCell ref="CK27:CU27"/>
    <mergeCell ref="CV27:DE27"/>
    <mergeCell ref="BI27:BU27"/>
    <mergeCell ref="CV26:DE26"/>
    <mergeCell ref="AG24:AT24"/>
    <mergeCell ref="AU24:BH24"/>
    <mergeCell ref="BI25:BV25"/>
    <mergeCell ref="BW25:CJ25"/>
    <mergeCell ref="A23:D23"/>
    <mergeCell ref="E23:T23"/>
    <mergeCell ref="U23:AE23"/>
    <mergeCell ref="AG23:AP23"/>
    <mergeCell ref="CV48:DE48"/>
    <mergeCell ref="DF48:DS48"/>
    <mergeCell ref="A49:D49"/>
    <mergeCell ref="E49:T49"/>
    <mergeCell ref="U49:AF49"/>
    <mergeCell ref="AG49:AT49"/>
    <mergeCell ref="AU49:CJ49"/>
    <mergeCell ref="CK49:CU49"/>
    <mergeCell ref="CV49:DE49"/>
    <mergeCell ref="DF49:DS49"/>
    <mergeCell ref="A48:D48"/>
    <mergeCell ref="E48:T48"/>
    <mergeCell ref="U48:AF48"/>
    <mergeCell ref="AG48:CJ48"/>
    <mergeCell ref="CK48:CU48"/>
    <mergeCell ref="CV51:DE51"/>
    <mergeCell ref="DF51:DS51"/>
    <mergeCell ref="A51:D51"/>
    <mergeCell ref="E51:T51"/>
    <mergeCell ref="U51:AF51"/>
    <mergeCell ref="AG51:AT51"/>
    <mergeCell ref="AU51:BH51"/>
    <mergeCell ref="BI50:BV50"/>
    <mergeCell ref="BW50:CJ50"/>
    <mergeCell ref="CK50:CU50"/>
    <mergeCell ref="CV50:DE50"/>
    <mergeCell ref="DF50:DS50"/>
    <mergeCell ref="A50:D50"/>
    <mergeCell ref="E50:T50"/>
    <mergeCell ref="U50:AF50"/>
    <mergeCell ref="AG50:AT50"/>
    <mergeCell ref="AU50:BH50"/>
    <mergeCell ref="CV53:DE53"/>
    <mergeCell ref="DF53:DS53"/>
    <mergeCell ref="A53:D53"/>
    <mergeCell ref="E53:T53"/>
    <mergeCell ref="U53:AF53"/>
    <mergeCell ref="AG53:AT53"/>
    <mergeCell ref="AU53:BH53"/>
    <mergeCell ref="BI52:BV52"/>
    <mergeCell ref="BW52:CJ52"/>
    <mergeCell ref="CK52:CU52"/>
    <mergeCell ref="CV52:DE52"/>
    <mergeCell ref="DF52:DS52"/>
    <mergeCell ref="A52:D52"/>
    <mergeCell ref="E52:T52"/>
    <mergeCell ref="U52:AF52"/>
    <mergeCell ref="AG52:AT52"/>
    <mergeCell ref="AU52:BH52"/>
    <mergeCell ref="CV55:DE55"/>
    <mergeCell ref="DF55:DS55"/>
    <mergeCell ref="A55:D55"/>
    <mergeCell ref="E55:T55"/>
    <mergeCell ref="U55:AF55"/>
    <mergeCell ref="AG55:AT55"/>
    <mergeCell ref="AU55:BH55"/>
    <mergeCell ref="BI54:BV54"/>
    <mergeCell ref="BW54:CJ54"/>
    <mergeCell ref="CK54:CU54"/>
    <mergeCell ref="CV54:DE54"/>
    <mergeCell ref="DF54:DS54"/>
    <mergeCell ref="A54:D54"/>
    <mergeCell ref="E54:T54"/>
    <mergeCell ref="U54:AF54"/>
    <mergeCell ref="AG54:AT54"/>
    <mergeCell ref="AU54:BH54"/>
    <mergeCell ref="BI69:BV69"/>
    <mergeCell ref="BW69:CJ69"/>
    <mergeCell ref="CK69:CU69"/>
    <mergeCell ref="CV69:DE69"/>
    <mergeCell ref="DF69:DS69"/>
    <mergeCell ref="A69:D69"/>
    <mergeCell ref="E69:T69"/>
    <mergeCell ref="U69:AF69"/>
    <mergeCell ref="AG69:AT69"/>
    <mergeCell ref="AU69:BH69"/>
    <mergeCell ref="AU23:BH23"/>
    <mergeCell ref="A67:D67"/>
    <mergeCell ref="E67:T67"/>
    <mergeCell ref="U67:AF67"/>
    <mergeCell ref="AG67:AT67"/>
    <mergeCell ref="AU67:BH67"/>
    <mergeCell ref="BI67:BV67"/>
    <mergeCell ref="BW67:CJ67"/>
    <mergeCell ref="CK67:CU67"/>
    <mergeCell ref="BI55:BV55"/>
    <mergeCell ref="BW55:CJ55"/>
    <mergeCell ref="CK55:CU55"/>
    <mergeCell ref="BI53:BV53"/>
    <mergeCell ref="BW53:CJ53"/>
    <mergeCell ref="CK53:CU53"/>
    <mergeCell ref="BI51:BV51"/>
    <mergeCell ref="BW51:CJ51"/>
    <mergeCell ref="CK51:CU51"/>
    <mergeCell ref="AG25:AT25"/>
    <mergeCell ref="AU25:BH25"/>
    <mergeCell ref="CK65:CU65"/>
    <mergeCell ref="U24:AF24"/>
    <mergeCell ref="CV67:DE67"/>
    <mergeCell ref="DF67:DS67"/>
    <mergeCell ref="A68:D68"/>
    <mergeCell ref="E68:T68"/>
    <mergeCell ref="U68:AF68"/>
    <mergeCell ref="AG68:AT68"/>
    <mergeCell ref="AU68:BH68"/>
    <mergeCell ref="BI68:BV68"/>
    <mergeCell ref="BW68:CJ68"/>
    <mergeCell ref="CK68:CU68"/>
    <mergeCell ref="CV68:DE68"/>
    <mergeCell ref="DF68:DS68"/>
  </mergeCells>
  <pageMargins left="0.31496062992125984" right="0.31496062992125984" top="0.35433070866141736" bottom="0.35433070866141736" header="0" footer="0"/>
  <pageSetup orientation="landscape" r:id="rId1"/>
  <headerFooter>
    <oddHeader>&amp;LПодготовлено с использованием системы ГАРАНТ</oddHeader>
  </headerFooter>
  <rowBreaks count="1" manualBreakCount="1">
    <brk id="32" max="1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C1000"/>
  <sheetViews>
    <sheetView showGridLines="0" view="pageBreakPreview" zoomScale="60" zoomScaleNormal="130" workbookViewId="0">
      <selection activeCell="E3" sqref="E3:AI3"/>
    </sheetView>
  </sheetViews>
  <sheetFormatPr defaultColWidth="14.42578125" defaultRowHeight="15" customHeight="1"/>
  <cols>
    <col min="1" max="80" width="1.140625" customWidth="1"/>
  </cols>
  <sheetData>
    <row r="1" spans="1:80" ht="15.75" customHeight="1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</row>
    <row r="2" spans="1:80" ht="8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ht="12.75" customHeight="1">
      <c r="A3" s="153" t="s">
        <v>2</v>
      </c>
      <c r="B3" s="151"/>
      <c r="C3" s="151"/>
      <c r="D3" s="152"/>
      <c r="E3" s="153" t="s">
        <v>4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2"/>
      <c r="AJ3" s="153" t="s">
        <v>5</v>
      </c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2"/>
      <c r="AX3" s="153" t="s">
        <v>6</v>
      </c>
      <c r="AY3" s="151"/>
      <c r="AZ3" s="151"/>
      <c r="BA3" s="151"/>
      <c r="BB3" s="151"/>
      <c r="BC3" s="151"/>
      <c r="BD3" s="151"/>
      <c r="BE3" s="151"/>
      <c r="BF3" s="152"/>
      <c r="BG3" s="153" t="s">
        <v>6</v>
      </c>
      <c r="BH3" s="151"/>
      <c r="BI3" s="151"/>
      <c r="BJ3" s="151"/>
      <c r="BK3" s="151"/>
      <c r="BL3" s="151"/>
      <c r="BM3" s="151"/>
      <c r="BN3" s="151"/>
      <c r="BO3" s="152"/>
      <c r="BP3" s="153" t="s">
        <v>7</v>
      </c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2"/>
    </row>
    <row r="4" spans="1:80" ht="12.75" customHeight="1">
      <c r="A4" s="162" t="s">
        <v>8</v>
      </c>
      <c r="B4" s="127"/>
      <c r="C4" s="127"/>
      <c r="D4" s="163"/>
      <c r="E4" s="162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63"/>
      <c r="AJ4" s="162" t="s">
        <v>9</v>
      </c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63"/>
      <c r="AX4" s="162" t="s">
        <v>10</v>
      </c>
      <c r="AY4" s="127"/>
      <c r="AZ4" s="127"/>
      <c r="BA4" s="127"/>
      <c r="BB4" s="127"/>
      <c r="BC4" s="127"/>
      <c r="BD4" s="127"/>
      <c r="BE4" s="127"/>
      <c r="BF4" s="163"/>
      <c r="BG4" s="162" t="s">
        <v>11</v>
      </c>
      <c r="BH4" s="127"/>
      <c r="BI4" s="127"/>
      <c r="BJ4" s="127"/>
      <c r="BK4" s="127"/>
      <c r="BL4" s="127"/>
      <c r="BM4" s="127"/>
      <c r="BN4" s="127"/>
      <c r="BO4" s="163"/>
      <c r="BP4" s="162" t="s">
        <v>12</v>
      </c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63"/>
    </row>
    <row r="5" spans="1:80" ht="12.75" customHeight="1">
      <c r="A5" s="162"/>
      <c r="B5" s="127"/>
      <c r="C5" s="127"/>
      <c r="D5" s="163"/>
      <c r="E5" s="162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63"/>
      <c r="AJ5" s="162" t="s">
        <v>14</v>
      </c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63"/>
      <c r="AX5" s="162" t="s">
        <v>15</v>
      </c>
      <c r="AY5" s="127"/>
      <c r="AZ5" s="127"/>
      <c r="BA5" s="127"/>
      <c r="BB5" s="127"/>
      <c r="BC5" s="127"/>
      <c r="BD5" s="127"/>
      <c r="BE5" s="127"/>
      <c r="BF5" s="163"/>
      <c r="BG5" s="162"/>
      <c r="BH5" s="127"/>
      <c r="BI5" s="127"/>
      <c r="BJ5" s="127"/>
      <c r="BK5" s="127"/>
      <c r="BL5" s="127"/>
      <c r="BM5" s="127"/>
      <c r="BN5" s="127"/>
      <c r="BO5" s="163"/>
      <c r="BP5" s="162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63"/>
    </row>
    <row r="6" spans="1:80" ht="12.75" customHeight="1">
      <c r="A6" s="158"/>
      <c r="B6" s="132"/>
      <c r="C6" s="132"/>
      <c r="D6" s="156"/>
      <c r="E6" s="158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56"/>
      <c r="AJ6" s="158" t="s">
        <v>16</v>
      </c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56"/>
      <c r="AX6" s="158"/>
      <c r="AY6" s="132"/>
      <c r="AZ6" s="132"/>
      <c r="BA6" s="132"/>
      <c r="BB6" s="132"/>
      <c r="BC6" s="132"/>
      <c r="BD6" s="132"/>
      <c r="BE6" s="132"/>
      <c r="BF6" s="156"/>
      <c r="BG6" s="158"/>
      <c r="BH6" s="132"/>
      <c r="BI6" s="132"/>
      <c r="BJ6" s="132"/>
      <c r="BK6" s="132"/>
      <c r="BL6" s="132"/>
      <c r="BM6" s="132"/>
      <c r="BN6" s="132"/>
      <c r="BO6" s="156"/>
      <c r="BP6" s="158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56"/>
    </row>
    <row r="7" spans="1:80" ht="12.75" customHeight="1">
      <c r="A7" s="158">
        <v>1</v>
      </c>
      <c r="B7" s="132"/>
      <c r="C7" s="132"/>
      <c r="D7" s="156"/>
      <c r="E7" s="158">
        <v>2</v>
      </c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56"/>
      <c r="AJ7" s="158">
        <v>3</v>
      </c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56"/>
      <c r="AX7" s="158">
        <v>4</v>
      </c>
      <c r="AY7" s="132"/>
      <c r="AZ7" s="132"/>
      <c r="BA7" s="132"/>
      <c r="BB7" s="132"/>
      <c r="BC7" s="132"/>
      <c r="BD7" s="132"/>
      <c r="BE7" s="132"/>
      <c r="BF7" s="156"/>
      <c r="BG7" s="158">
        <v>5</v>
      </c>
      <c r="BH7" s="132"/>
      <c r="BI7" s="132"/>
      <c r="BJ7" s="132"/>
      <c r="BK7" s="132"/>
      <c r="BL7" s="132"/>
      <c r="BM7" s="132"/>
      <c r="BN7" s="132"/>
      <c r="BO7" s="156"/>
      <c r="BP7" s="158">
        <v>6</v>
      </c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56"/>
    </row>
    <row r="8" spans="1:80" ht="12.75" customHeight="1">
      <c r="A8" s="157"/>
      <c r="B8" s="132"/>
      <c r="C8" s="132"/>
      <c r="D8" s="156"/>
      <c r="E8" s="157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56"/>
      <c r="AJ8" s="155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56"/>
      <c r="AX8" s="155"/>
      <c r="AY8" s="132"/>
      <c r="AZ8" s="132"/>
      <c r="BA8" s="132"/>
      <c r="BB8" s="132"/>
      <c r="BC8" s="132"/>
      <c r="BD8" s="132"/>
      <c r="BE8" s="132"/>
      <c r="BF8" s="156"/>
      <c r="BG8" s="155"/>
      <c r="BH8" s="132"/>
      <c r="BI8" s="132"/>
      <c r="BJ8" s="132"/>
      <c r="BK8" s="132"/>
      <c r="BL8" s="132"/>
      <c r="BM8" s="132"/>
      <c r="BN8" s="132"/>
      <c r="BO8" s="156"/>
      <c r="BP8" s="155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56"/>
    </row>
    <row r="9" spans="1:80" ht="12.75" customHeight="1">
      <c r="A9" s="157"/>
      <c r="B9" s="132"/>
      <c r="C9" s="132"/>
      <c r="D9" s="156"/>
      <c r="E9" s="157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56"/>
      <c r="AJ9" s="155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56"/>
      <c r="AX9" s="155"/>
      <c r="AY9" s="132"/>
      <c r="AZ9" s="132"/>
      <c r="BA9" s="132"/>
      <c r="BB9" s="132"/>
      <c r="BC9" s="132"/>
      <c r="BD9" s="132"/>
      <c r="BE9" s="132"/>
      <c r="BF9" s="156"/>
      <c r="BG9" s="155"/>
      <c r="BH9" s="132"/>
      <c r="BI9" s="132"/>
      <c r="BJ9" s="132"/>
      <c r="BK9" s="132"/>
      <c r="BL9" s="132"/>
      <c r="BM9" s="132"/>
      <c r="BN9" s="132"/>
      <c r="BO9" s="156"/>
      <c r="BP9" s="155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56"/>
    </row>
    <row r="10" spans="1:80" ht="12.75" customHeight="1">
      <c r="A10" s="157"/>
      <c r="B10" s="132"/>
      <c r="C10" s="132"/>
      <c r="D10" s="156"/>
      <c r="E10" s="154" t="s">
        <v>24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4"/>
      <c r="AJ10" s="159" t="s">
        <v>25</v>
      </c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56"/>
      <c r="AX10" s="159" t="s">
        <v>25</v>
      </c>
      <c r="AY10" s="132"/>
      <c r="AZ10" s="132"/>
      <c r="BA10" s="132"/>
      <c r="BB10" s="132"/>
      <c r="BC10" s="132"/>
      <c r="BD10" s="132"/>
      <c r="BE10" s="132"/>
      <c r="BF10" s="156"/>
      <c r="BG10" s="159" t="s">
        <v>25</v>
      </c>
      <c r="BH10" s="132"/>
      <c r="BI10" s="132"/>
      <c r="BJ10" s="132"/>
      <c r="BK10" s="132"/>
      <c r="BL10" s="132"/>
      <c r="BM10" s="132"/>
      <c r="BN10" s="132"/>
      <c r="BO10" s="156"/>
      <c r="BP10" s="155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56"/>
    </row>
    <row r="11" spans="1:80" ht="15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pans="1:80" ht="15.75" customHeight="1">
      <c r="A12" s="126" t="s">
        <v>27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</row>
    <row r="13" spans="1:80" ht="8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</row>
    <row r="14" spans="1:80" ht="12.75" customHeight="1">
      <c r="A14" s="153" t="s">
        <v>2</v>
      </c>
      <c r="B14" s="151"/>
      <c r="C14" s="151"/>
      <c r="D14" s="152"/>
      <c r="E14" s="153" t="s">
        <v>4</v>
      </c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2"/>
      <c r="AJ14" s="153" t="s">
        <v>28</v>
      </c>
      <c r="AK14" s="151"/>
      <c r="AL14" s="151"/>
      <c r="AM14" s="151"/>
      <c r="AN14" s="151"/>
      <c r="AO14" s="151"/>
      <c r="AP14" s="151"/>
      <c r="AQ14" s="151"/>
      <c r="AR14" s="151"/>
      <c r="AS14" s="151"/>
      <c r="AT14" s="152"/>
      <c r="AU14" s="153" t="s">
        <v>6</v>
      </c>
      <c r="AV14" s="151"/>
      <c r="AW14" s="151"/>
      <c r="AX14" s="151"/>
      <c r="AY14" s="151"/>
      <c r="AZ14" s="151"/>
      <c r="BA14" s="151"/>
      <c r="BB14" s="151"/>
      <c r="BC14" s="151"/>
      <c r="BD14" s="152"/>
      <c r="BE14" s="153" t="s">
        <v>29</v>
      </c>
      <c r="BF14" s="151"/>
      <c r="BG14" s="151"/>
      <c r="BH14" s="151"/>
      <c r="BI14" s="151"/>
      <c r="BJ14" s="151"/>
      <c r="BK14" s="151"/>
      <c r="BL14" s="151"/>
      <c r="BM14" s="151"/>
      <c r="BN14" s="151"/>
      <c r="BO14" s="152"/>
      <c r="BP14" s="153" t="s">
        <v>7</v>
      </c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2"/>
    </row>
    <row r="15" spans="1:80" ht="12.75" customHeight="1">
      <c r="A15" s="162" t="s">
        <v>8</v>
      </c>
      <c r="B15" s="127"/>
      <c r="C15" s="127"/>
      <c r="D15" s="163"/>
      <c r="E15" s="162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63"/>
      <c r="AJ15" s="162" t="s">
        <v>10</v>
      </c>
      <c r="AK15" s="127"/>
      <c r="AL15" s="127"/>
      <c r="AM15" s="127"/>
      <c r="AN15" s="127"/>
      <c r="AO15" s="127"/>
      <c r="AP15" s="127"/>
      <c r="AQ15" s="127"/>
      <c r="AR15" s="127"/>
      <c r="AS15" s="127"/>
      <c r="AT15" s="163"/>
      <c r="AU15" s="162" t="s">
        <v>21</v>
      </c>
      <c r="AV15" s="127"/>
      <c r="AW15" s="127"/>
      <c r="AX15" s="127"/>
      <c r="AY15" s="127"/>
      <c r="AZ15" s="127"/>
      <c r="BA15" s="127"/>
      <c r="BB15" s="127"/>
      <c r="BC15" s="127"/>
      <c r="BD15" s="163"/>
      <c r="BE15" s="162" t="s">
        <v>30</v>
      </c>
      <c r="BF15" s="127"/>
      <c r="BG15" s="127"/>
      <c r="BH15" s="127"/>
      <c r="BI15" s="127"/>
      <c r="BJ15" s="127"/>
      <c r="BK15" s="127"/>
      <c r="BL15" s="127"/>
      <c r="BM15" s="127"/>
      <c r="BN15" s="127"/>
      <c r="BO15" s="163"/>
      <c r="BP15" s="162" t="s">
        <v>12</v>
      </c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63"/>
    </row>
    <row r="16" spans="1:80" ht="12.75" customHeight="1">
      <c r="A16" s="162"/>
      <c r="B16" s="127"/>
      <c r="C16" s="127"/>
      <c r="D16" s="163"/>
      <c r="E16" s="162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63"/>
      <c r="AJ16" s="162" t="s">
        <v>31</v>
      </c>
      <c r="AK16" s="127"/>
      <c r="AL16" s="127"/>
      <c r="AM16" s="127"/>
      <c r="AN16" s="127"/>
      <c r="AO16" s="127"/>
      <c r="AP16" s="127"/>
      <c r="AQ16" s="127"/>
      <c r="AR16" s="127"/>
      <c r="AS16" s="127"/>
      <c r="AT16" s="163"/>
      <c r="AU16" s="162" t="s">
        <v>32</v>
      </c>
      <c r="AV16" s="127"/>
      <c r="AW16" s="127"/>
      <c r="AX16" s="127"/>
      <c r="AY16" s="127"/>
      <c r="AZ16" s="127"/>
      <c r="BA16" s="127"/>
      <c r="BB16" s="127"/>
      <c r="BC16" s="127"/>
      <c r="BD16" s="163"/>
      <c r="BE16" s="162" t="s">
        <v>33</v>
      </c>
      <c r="BF16" s="127"/>
      <c r="BG16" s="127"/>
      <c r="BH16" s="127"/>
      <c r="BI16" s="127"/>
      <c r="BJ16" s="127"/>
      <c r="BK16" s="127"/>
      <c r="BL16" s="127"/>
      <c r="BM16" s="127"/>
      <c r="BN16" s="127"/>
      <c r="BO16" s="163"/>
      <c r="BP16" s="162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63"/>
    </row>
    <row r="17" spans="1:80" ht="12.75" customHeight="1">
      <c r="A17" s="158"/>
      <c r="B17" s="132"/>
      <c r="C17" s="132"/>
      <c r="D17" s="156"/>
      <c r="E17" s="158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56"/>
      <c r="AJ17" s="158" t="s">
        <v>34</v>
      </c>
      <c r="AK17" s="132"/>
      <c r="AL17" s="132"/>
      <c r="AM17" s="132"/>
      <c r="AN17" s="132"/>
      <c r="AO17" s="132"/>
      <c r="AP17" s="132"/>
      <c r="AQ17" s="132"/>
      <c r="AR17" s="132"/>
      <c r="AS17" s="132"/>
      <c r="AT17" s="156"/>
      <c r="AU17" s="158" t="s">
        <v>35</v>
      </c>
      <c r="AV17" s="132"/>
      <c r="AW17" s="132"/>
      <c r="AX17" s="132"/>
      <c r="AY17" s="132"/>
      <c r="AZ17" s="132"/>
      <c r="BA17" s="132"/>
      <c r="BB17" s="132"/>
      <c r="BC17" s="132"/>
      <c r="BD17" s="156"/>
      <c r="BE17" s="158" t="s">
        <v>36</v>
      </c>
      <c r="BF17" s="132"/>
      <c r="BG17" s="132"/>
      <c r="BH17" s="132"/>
      <c r="BI17" s="132"/>
      <c r="BJ17" s="132"/>
      <c r="BK17" s="132"/>
      <c r="BL17" s="132"/>
      <c r="BM17" s="132"/>
      <c r="BN17" s="132"/>
      <c r="BO17" s="156"/>
      <c r="BP17" s="158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56"/>
    </row>
    <row r="18" spans="1:80" ht="12.75" customHeight="1">
      <c r="A18" s="158">
        <v>1</v>
      </c>
      <c r="B18" s="132"/>
      <c r="C18" s="132"/>
      <c r="D18" s="156"/>
      <c r="E18" s="158">
        <v>2</v>
      </c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56"/>
      <c r="AJ18" s="158">
        <v>3</v>
      </c>
      <c r="AK18" s="132"/>
      <c r="AL18" s="132"/>
      <c r="AM18" s="132"/>
      <c r="AN18" s="132"/>
      <c r="AO18" s="132"/>
      <c r="AP18" s="132"/>
      <c r="AQ18" s="132"/>
      <c r="AR18" s="132"/>
      <c r="AS18" s="132"/>
      <c r="AT18" s="156"/>
      <c r="AU18" s="158">
        <v>4</v>
      </c>
      <c r="AV18" s="132"/>
      <c r="AW18" s="132"/>
      <c r="AX18" s="132"/>
      <c r="AY18" s="132"/>
      <c r="AZ18" s="132"/>
      <c r="BA18" s="132"/>
      <c r="BB18" s="132"/>
      <c r="BC18" s="132"/>
      <c r="BD18" s="156"/>
      <c r="BE18" s="158">
        <v>5</v>
      </c>
      <c r="BF18" s="132"/>
      <c r="BG18" s="132"/>
      <c r="BH18" s="132"/>
      <c r="BI18" s="132"/>
      <c r="BJ18" s="132"/>
      <c r="BK18" s="132"/>
      <c r="BL18" s="132"/>
      <c r="BM18" s="132"/>
      <c r="BN18" s="132"/>
      <c r="BO18" s="156"/>
      <c r="BP18" s="158">
        <v>6</v>
      </c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56"/>
    </row>
    <row r="19" spans="1:80" ht="12.75" customHeight="1">
      <c r="A19" s="157"/>
      <c r="B19" s="132"/>
      <c r="C19" s="132"/>
      <c r="D19" s="156"/>
      <c r="E19" s="157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56"/>
      <c r="AJ19" s="155"/>
      <c r="AK19" s="132"/>
      <c r="AL19" s="132"/>
      <c r="AM19" s="132"/>
      <c r="AN19" s="132"/>
      <c r="AO19" s="132"/>
      <c r="AP19" s="132"/>
      <c r="AQ19" s="132"/>
      <c r="AR19" s="132"/>
      <c r="AS19" s="132"/>
      <c r="AT19" s="156"/>
      <c r="AU19" s="155"/>
      <c r="AV19" s="132"/>
      <c r="AW19" s="132"/>
      <c r="AX19" s="132"/>
      <c r="AY19" s="132"/>
      <c r="AZ19" s="132"/>
      <c r="BA19" s="132"/>
      <c r="BB19" s="132"/>
      <c r="BC19" s="132"/>
      <c r="BD19" s="156"/>
      <c r="BE19" s="155"/>
      <c r="BF19" s="132"/>
      <c r="BG19" s="132"/>
      <c r="BH19" s="132"/>
      <c r="BI19" s="132"/>
      <c r="BJ19" s="132"/>
      <c r="BK19" s="132"/>
      <c r="BL19" s="132"/>
      <c r="BM19" s="132"/>
      <c r="BN19" s="132"/>
      <c r="BO19" s="156"/>
      <c r="BP19" s="155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56"/>
    </row>
    <row r="20" spans="1:80" ht="12.75" customHeight="1">
      <c r="A20" s="157"/>
      <c r="B20" s="132"/>
      <c r="C20" s="132"/>
      <c r="D20" s="156"/>
      <c r="E20" s="157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56"/>
      <c r="AJ20" s="155"/>
      <c r="AK20" s="132"/>
      <c r="AL20" s="132"/>
      <c r="AM20" s="132"/>
      <c r="AN20" s="132"/>
      <c r="AO20" s="132"/>
      <c r="AP20" s="132"/>
      <c r="AQ20" s="132"/>
      <c r="AR20" s="132"/>
      <c r="AS20" s="132"/>
      <c r="AT20" s="156"/>
      <c r="AU20" s="155"/>
      <c r="AV20" s="132"/>
      <c r="AW20" s="132"/>
      <c r="AX20" s="132"/>
      <c r="AY20" s="132"/>
      <c r="AZ20" s="132"/>
      <c r="BA20" s="132"/>
      <c r="BB20" s="132"/>
      <c r="BC20" s="132"/>
      <c r="BD20" s="156"/>
      <c r="BE20" s="155"/>
      <c r="BF20" s="132"/>
      <c r="BG20" s="132"/>
      <c r="BH20" s="132"/>
      <c r="BI20" s="132"/>
      <c r="BJ20" s="132"/>
      <c r="BK20" s="132"/>
      <c r="BL20" s="132"/>
      <c r="BM20" s="132"/>
      <c r="BN20" s="132"/>
      <c r="BO20" s="156"/>
      <c r="BP20" s="155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56"/>
    </row>
    <row r="21" spans="1:80" ht="12.75" customHeight="1">
      <c r="A21" s="157"/>
      <c r="B21" s="132"/>
      <c r="C21" s="132"/>
      <c r="D21" s="156"/>
      <c r="E21" s="154" t="s">
        <v>24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4"/>
      <c r="AJ21" s="159" t="s">
        <v>25</v>
      </c>
      <c r="AK21" s="132"/>
      <c r="AL21" s="132"/>
      <c r="AM21" s="132"/>
      <c r="AN21" s="132"/>
      <c r="AO21" s="132"/>
      <c r="AP21" s="132"/>
      <c r="AQ21" s="132"/>
      <c r="AR21" s="132"/>
      <c r="AS21" s="132"/>
      <c r="AT21" s="156"/>
      <c r="AU21" s="159" t="s">
        <v>25</v>
      </c>
      <c r="AV21" s="132"/>
      <c r="AW21" s="132"/>
      <c r="AX21" s="132"/>
      <c r="AY21" s="132"/>
      <c r="AZ21" s="132"/>
      <c r="BA21" s="132"/>
      <c r="BB21" s="132"/>
      <c r="BC21" s="132"/>
      <c r="BD21" s="156"/>
      <c r="BE21" s="159" t="s">
        <v>25</v>
      </c>
      <c r="BF21" s="132"/>
      <c r="BG21" s="132"/>
      <c r="BH21" s="132"/>
      <c r="BI21" s="132"/>
      <c r="BJ21" s="132"/>
      <c r="BK21" s="132"/>
      <c r="BL21" s="132"/>
      <c r="BM21" s="132"/>
      <c r="BN21" s="132"/>
      <c r="BO21" s="156"/>
      <c r="BP21" s="155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56"/>
    </row>
    <row r="22" spans="1:80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</row>
    <row r="23" spans="1:80" ht="15.75" customHeight="1">
      <c r="A23" s="126" t="s">
        <v>49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</row>
    <row r="24" spans="1:80" ht="15.75" customHeight="1">
      <c r="A24" s="126" t="s">
        <v>50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</row>
    <row r="25" spans="1:80" ht="15.75" customHeight="1">
      <c r="A25" s="126" t="s">
        <v>51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</row>
    <row r="26" spans="1:80" ht="8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 ht="12.75" customHeight="1">
      <c r="A27" s="153" t="s">
        <v>2</v>
      </c>
      <c r="B27" s="151"/>
      <c r="C27" s="151"/>
      <c r="D27" s="152"/>
      <c r="E27" s="153" t="s">
        <v>65</v>
      </c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2"/>
      <c r="BE27" s="160" t="s">
        <v>72</v>
      </c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2"/>
      <c r="BQ27" s="153" t="s">
        <v>77</v>
      </c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2"/>
    </row>
    <row r="28" spans="1:80" ht="12.75" customHeight="1">
      <c r="A28" s="162" t="s">
        <v>8</v>
      </c>
      <c r="B28" s="127"/>
      <c r="C28" s="127"/>
      <c r="D28" s="163"/>
      <c r="E28" s="162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63"/>
      <c r="BE28" s="172" t="s">
        <v>79</v>
      </c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63"/>
      <c r="BQ28" s="162" t="s">
        <v>16</v>
      </c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63"/>
    </row>
    <row r="29" spans="1:80" ht="12.75" customHeight="1">
      <c r="A29" s="162"/>
      <c r="B29" s="127"/>
      <c r="C29" s="127"/>
      <c r="D29" s="163"/>
      <c r="E29" s="162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63"/>
      <c r="BE29" s="172" t="s">
        <v>80</v>
      </c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63"/>
      <c r="BQ29" s="162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63"/>
    </row>
    <row r="30" spans="1:80" ht="12.75" customHeight="1">
      <c r="A30" s="158"/>
      <c r="B30" s="132"/>
      <c r="C30" s="132"/>
      <c r="D30" s="156"/>
      <c r="E30" s="158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56"/>
      <c r="BE30" s="159" t="s">
        <v>81</v>
      </c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56"/>
      <c r="BQ30" s="158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56"/>
    </row>
    <row r="31" spans="1:80" ht="12.75" customHeight="1">
      <c r="A31" s="86">
        <v>1</v>
      </c>
      <c r="B31" s="73"/>
      <c r="C31" s="73"/>
      <c r="D31" s="74"/>
      <c r="E31" s="86">
        <v>2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4"/>
      <c r="BE31" s="161">
        <v>3</v>
      </c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4"/>
      <c r="BQ31" s="86">
        <v>4</v>
      </c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4"/>
    </row>
    <row r="32" spans="1:80" ht="12.75" customHeight="1">
      <c r="A32" s="161">
        <v>1</v>
      </c>
      <c r="B32" s="73"/>
      <c r="C32" s="73"/>
      <c r="D32" s="74"/>
      <c r="E32" s="72" t="s">
        <v>82</v>
      </c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4"/>
      <c r="BE32" s="161" t="s">
        <v>25</v>
      </c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4"/>
      <c r="BQ32" s="154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4"/>
    </row>
    <row r="33" spans="1:80" ht="12.75" customHeight="1">
      <c r="A33" s="153" t="s">
        <v>83</v>
      </c>
      <c r="B33" s="151"/>
      <c r="C33" s="151"/>
      <c r="D33" s="152"/>
      <c r="E33" s="173" t="s">
        <v>48</v>
      </c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5"/>
      <c r="BE33" s="166">
        <v>13345815</v>
      </c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8"/>
      <c r="BQ33" s="166">
        <f>BE33*0.22</f>
        <v>2936079.3</v>
      </c>
      <c r="BR33" s="167"/>
      <c r="BS33" s="167"/>
      <c r="BT33" s="167"/>
      <c r="BU33" s="167"/>
      <c r="BV33" s="167"/>
      <c r="BW33" s="167"/>
      <c r="BX33" s="167"/>
      <c r="BY33" s="167"/>
      <c r="BZ33" s="167"/>
      <c r="CA33" s="167"/>
      <c r="CB33" s="168"/>
    </row>
    <row r="34" spans="1:80" ht="12.75" customHeight="1">
      <c r="A34" s="165"/>
      <c r="B34" s="132"/>
      <c r="C34" s="132"/>
      <c r="D34" s="156"/>
      <c r="E34" s="177" t="s">
        <v>84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9"/>
      <c r="BE34" s="169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1"/>
      <c r="BQ34" s="169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1"/>
    </row>
    <row r="35" spans="1:80" ht="12.75" customHeight="1">
      <c r="A35" s="161" t="s">
        <v>86</v>
      </c>
      <c r="B35" s="73"/>
      <c r="C35" s="73"/>
      <c r="D35" s="74"/>
      <c r="E35" s="72" t="s">
        <v>87</v>
      </c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4"/>
      <c r="BE35" s="67">
        <v>0</v>
      </c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9"/>
      <c r="BQ35" s="67">
        <v>0</v>
      </c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9"/>
    </row>
    <row r="36" spans="1:80" ht="12.75" customHeight="1">
      <c r="A36" s="153" t="s">
        <v>88</v>
      </c>
      <c r="B36" s="151"/>
      <c r="C36" s="151"/>
      <c r="D36" s="152"/>
      <c r="E36" s="150" t="s">
        <v>89</v>
      </c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2"/>
      <c r="BE36" s="166">
        <v>0</v>
      </c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8"/>
      <c r="BQ36" s="166">
        <v>0</v>
      </c>
      <c r="BR36" s="167"/>
      <c r="BS36" s="167"/>
      <c r="BT36" s="167"/>
      <c r="BU36" s="167"/>
      <c r="BV36" s="167"/>
      <c r="BW36" s="167"/>
      <c r="BX36" s="167"/>
      <c r="BY36" s="167"/>
      <c r="BZ36" s="167"/>
      <c r="CA36" s="167"/>
      <c r="CB36" s="168"/>
    </row>
    <row r="37" spans="1:80" ht="12.75" customHeight="1">
      <c r="A37" s="165"/>
      <c r="B37" s="132"/>
      <c r="C37" s="132"/>
      <c r="D37" s="156"/>
      <c r="E37" s="157" t="s">
        <v>90</v>
      </c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56"/>
      <c r="BE37" s="169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169"/>
      <c r="BR37" s="170"/>
      <c r="BS37" s="170"/>
      <c r="BT37" s="170"/>
      <c r="BU37" s="170"/>
      <c r="BV37" s="170"/>
      <c r="BW37" s="170"/>
      <c r="BX37" s="170"/>
      <c r="BY37" s="170"/>
      <c r="BZ37" s="170"/>
      <c r="CA37" s="170"/>
      <c r="CB37" s="171"/>
    </row>
    <row r="38" spans="1:80" ht="12.75" customHeight="1">
      <c r="A38" s="153">
        <v>2</v>
      </c>
      <c r="B38" s="151"/>
      <c r="C38" s="151"/>
      <c r="D38" s="152"/>
      <c r="E38" s="150" t="s">
        <v>91</v>
      </c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2"/>
      <c r="BE38" s="166">
        <v>0</v>
      </c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8"/>
      <c r="BQ38" s="166">
        <v>0</v>
      </c>
      <c r="BR38" s="167"/>
      <c r="BS38" s="167"/>
      <c r="BT38" s="167"/>
      <c r="BU38" s="167"/>
      <c r="BV38" s="167"/>
      <c r="BW38" s="167"/>
      <c r="BX38" s="167"/>
      <c r="BY38" s="167"/>
      <c r="BZ38" s="167"/>
      <c r="CA38" s="167"/>
      <c r="CB38" s="168"/>
    </row>
    <row r="39" spans="1:80" ht="12.75" customHeight="1">
      <c r="A39" s="165"/>
      <c r="B39" s="132"/>
      <c r="C39" s="132"/>
      <c r="D39" s="156"/>
      <c r="E39" s="157" t="s">
        <v>92</v>
      </c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56"/>
      <c r="BE39" s="189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1"/>
      <c r="BQ39" s="169"/>
      <c r="BR39" s="170"/>
      <c r="BS39" s="170"/>
      <c r="BT39" s="170"/>
      <c r="BU39" s="170"/>
      <c r="BV39" s="170"/>
      <c r="BW39" s="170"/>
      <c r="BX39" s="170"/>
      <c r="BY39" s="170"/>
      <c r="BZ39" s="170"/>
      <c r="CA39" s="170"/>
      <c r="CB39" s="171"/>
    </row>
    <row r="40" spans="1:80" ht="12.75" customHeight="1">
      <c r="A40" s="153" t="s">
        <v>93</v>
      </c>
      <c r="B40" s="151"/>
      <c r="C40" s="151"/>
      <c r="D40" s="152"/>
      <c r="E40" s="173" t="s">
        <v>48</v>
      </c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5"/>
      <c r="BE40" s="166">
        <f>BE33</f>
        <v>13345815</v>
      </c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8"/>
      <c r="BQ40" s="166">
        <f>BE40*0.029</f>
        <v>387028.63500000001</v>
      </c>
      <c r="BR40" s="167"/>
      <c r="BS40" s="167"/>
      <c r="BT40" s="167"/>
      <c r="BU40" s="167"/>
      <c r="BV40" s="167"/>
      <c r="BW40" s="167"/>
      <c r="BX40" s="167"/>
      <c r="BY40" s="167"/>
      <c r="BZ40" s="167"/>
      <c r="CA40" s="167"/>
      <c r="CB40" s="168"/>
    </row>
    <row r="41" spans="1:80" ht="12.75" customHeight="1">
      <c r="A41" s="176"/>
      <c r="B41" s="127"/>
      <c r="C41" s="127"/>
      <c r="D41" s="163"/>
      <c r="E41" s="181" t="s">
        <v>94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3"/>
      <c r="BE41" s="184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6"/>
      <c r="BQ41" s="184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6"/>
    </row>
    <row r="42" spans="1:80" ht="12.75" customHeight="1">
      <c r="A42" s="165"/>
      <c r="B42" s="132"/>
      <c r="C42" s="132"/>
      <c r="D42" s="156"/>
      <c r="E42" s="177" t="s">
        <v>95</v>
      </c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9"/>
      <c r="BE42" s="169"/>
      <c r="BF42" s="170"/>
      <c r="BG42" s="170"/>
      <c r="BH42" s="170"/>
      <c r="BI42" s="170"/>
      <c r="BJ42" s="170"/>
      <c r="BK42" s="170"/>
      <c r="BL42" s="170"/>
      <c r="BM42" s="170"/>
      <c r="BN42" s="170"/>
      <c r="BO42" s="170"/>
      <c r="BP42" s="171"/>
      <c r="BQ42" s="169"/>
      <c r="BR42" s="170"/>
      <c r="BS42" s="170"/>
      <c r="BT42" s="170"/>
      <c r="BU42" s="170"/>
      <c r="BV42" s="170"/>
      <c r="BW42" s="170"/>
      <c r="BX42" s="170"/>
      <c r="BY42" s="170"/>
      <c r="BZ42" s="170"/>
      <c r="CA42" s="170"/>
      <c r="CB42" s="171"/>
    </row>
    <row r="43" spans="1:80" ht="12.75" customHeight="1">
      <c r="A43" s="153" t="s">
        <v>96</v>
      </c>
      <c r="B43" s="151"/>
      <c r="C43" s="151"/>
      <c r="D43" s="152"/>
      <c r="E43" s="150" t="s">
        <v>97</v>
      </c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2"/>
      <c r="BE43" s="166"/>
      <c r="BF43" s="167"/>
      <c r="BG43" s="167"/>
      <c r="BH43" s="167"/>
      <c r="BI43" s="167"/>
      <c r="BJ43" s="167"/>
      <c r="BK43" s="167"/>
      <c r="BL43" s="167"/>
      <c r="BM43" s="167"/>
      <c r="BN43" s="167"/>
      <c r="BO43" s="167"/>
      <c r="BP43" s="168"/>
      <c r="BQ43" s="166"/>
      <c r="BR43" s="167"/>
      <c r="BS43" s="167"/>
      <c r="BT43" s="167"/>
      <c r="BU43" s="167"/>
      <c r="BV43" s="167"/>
      <c r="BW43" s="167"/>
      <c r="BX43" s="167"/>
      <c r="BY43" s="167"/>
      <c r="BZ43" s="167"/>
      <c r="CA43" s="167"/>
      <c r="CB43" s="168"/>
    </row>
    <row r="44" spans="1:80" ht="12.75" customHeight="1">
      <c r="A44" s="165"/>
      <c r="B44" s="132"/>
      <c r="C44" s="132"/>
      <c r="D44" s="156"/>
      <c r="E44" s="157" t="s">
        <v>98</v>
      </c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56"/>
      <c r="BE44" s="169"/>
      <c r="BF44" s="170"/>
      <c r="BG44" s="170"/>
      <c r="BH44" s="170"/>
      <c r="BI44" s="170"/>
      <c r="BJ44" s="170"/>
      <c r="BK44" s="170"/>
      <c r="BL44" s="170"/>
      <c r="BM44" s="170"/>
      <c r="BN44" s="170"/>
      <c r="BO44" s="170"/>
      <c r="BP44" s="171"/>
      <c r="BQ44" s="169"/>
      <c r="BR44" s="170"/>
      <c r="BS44" s="170"/>
      <c r="BT44" s="170"/>
      <c r="BU44" s="170"/>
      <c r="BV44" s="170"/>
      <c r="BW44" s="170"/>
      <c r="BX44" s="170"/>
      <c r="BY44" s="170"/>
      <c r="BZ44" s="170"/>
      <c r="CA44" s="170"/>
      <c r="CB44" s="171"/>
    </row>
    <row r="45" spans="1:80" ht="12.75" customHeight="1">
      <c r="A45" s="153" t="s">
        <v>99</v>
      </c>
      <c r="B45" s="151"/>
      <c r="C45" s="151"/>
      <c r="D45" s="152"/>
      <c r="E45" s="173" t="s">
        <v>100</v>
      </c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5"/>
      <c r="BE45" s="166">
        <f>BE33</f>
        <v>13345815</v>
      </c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8"/>
      <c r="BQ45" s="166">
        <f>BE45*0.002</f>
        <v>26691.63</v>
      </c>
      <c r="BR45" s="167"/>
      <c r="BS45" s="167"/>
      <c r="BT45" s="167"/>
      <c r="BU45" s="167"/>
      <c r="BV45" s="167"/>
      <c r="BW45" s="167"/>
      <c r="BX45" s="167"/>
      <c r="BY45" s="167"/>
      <c r="BZ45" s="167"/>
      <c r="CA45" s="167"/>
      <c r="CB45" s="168"/>
    </row>
    <row r="46" spans="1:80" ht="12.75" customHeight="1">
      <c r="A46" s="165"/>
      <c r="B46" s="132"/>
      <c r="C46" s="132"/>
      <c r="D46" s="156"/>
      <c r="E46" s="177" t="s">
        <v>101</v>
      </c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9"/>
      <c r="BE46" s="169"/>
      <c r="BF46" s="170"/>
      <c r="BG46" s="170"/>
      <c r="BH46" s="170"/>
      <c r="BI46" s="170"/>
      <c r="BJ46" s="170"/>
      <c r="BK46" s="170"/>
      <c r="BL46" s="170"/>
      <c r="BM46" s="170"/>
      <c r="BN46" s="170"/>
      <c r="BO46" s="170"/>
      <c r="BP46" s="171"/>
      <c r="BQ46" s="169"/>
      <c r="BR46" s="170"/>
      <c r="BS46" s="170"/>
      <c r="BT46" s="170"/>
      <c r="BU46" s="170"/>
      <c r="BV46" s="170"/>
      <c r="BW46" s="170"/>
      <c r="BX46" s="170"/>
      <c r="BY46" s="170"/>
      <c r="BZ46" s="170"/>
      <c r="CA46" s="170"/>
      <c r="CB46" s="171"/>
    </row>
    <row r="47" spans="1:80" ht="12.75" customHeight="1">
      <c r="A47" s="153" t="s">
        <v>102</v>
      </c>
      <c r="B47" s="151"/>
      <c r="C47" s="151"/>
      <c r="D47" s="152"/>
      <c r="E47" s="150" t="s">
        <v>100</v>
      </c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2"/>
      <c r="BE47" s="166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8"/>
      <c r="BQ47" s="166"/>
      <c r="BR47" s="167"/>
      <c r="BS47" s="167"/>
      <c r="BT47" s="167"/>
      <c r="BU47" s="167"/>
      <c r="BV47" s="167"/>
      <c r="BW47" s="167"/>
      <c r="BX47" s="167"/>
      <c r="BY47" s="167"/>
      <c r="BZ47" s="167"/>
      <c r="CA47" s="167"/>
      <c r="CB47" s="168"/>
    </row>
    <row r="48" spans="1:80" ht="12.75" customHeight="1">
      <c r="A48" s="165"/>
      <c r="B48" s="132"/>
      <c r="C48" s="132"/>
      <c r="D48" s="156"/>
      <c r="E48" s="157" t="s">
        <v>105</v>
      </c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56"/>
      <c r="BE48" s="169"/>
      <c r="BF48" s="170"/>
      <c r="BG48" s="170"/>
      <c r="BH48" s="170"/>
      <c r="BI48" s="170"/>
      <c r="BJ48" s="170"/>
      <c r="BK48" s="170"/>
      <c r="BL48" s="170"/>
      <c r="BM48" s="170"/>
      <c r="BN48" s="170"/>
      <c r="BO48" s="170"/>
      <c r="BP48" s="171"/>
      <c r="BQ48" s="169"/>
      <c r="BR48" s="170"/>
      <c r="BS48" s="170"/>
      <c r="BT48" s="170"/>
      <c r="BU48" s="170"/>
      <c r="BV48" s="170"/>
      <c r="BW48" s="170"/>
      <c r="BX48" s="170"/>
      <c r="BY48" s="170"/>
      <c r="BZ48" s="170"/>
      <c r="CA48" s="170"/>
      <c r="CB48" s="171"/>
    </row>
    <row r="49" spans="1:81" ht="12.75" customHeight="1">
      <c r="A49" s="153" t="s">
        <v>106</v>
      </c>
      <c r="B49" s="151"/>
      <c r="C49" s="151"/>
      <c r="D49" s="152"/>
      <c r="E49" s="150" t="s">
        <v>100</v>
      </c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2"/>
      <c r="BE49" s="166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8"/>
      <c r="BQ49" s="166"/>
      <c r="BR49" s="167"/>
      <c r="BS49" s="167"/>
      <c r="BT49" s="167"/>
      <c r="BU49" s="167"/>
      <c r="BV49" s="167"/>
      <c r="BW49" s="167"/>
      <c r="BX49" s="167"/>
      <c r="BY49" s="167"/>
      <c r="BZ49" s="167"/>
      <c r="CA49" s="167"/>
      <c r="CB49" s="168"/>
    </row>
    <row r="50" spans="1:81" ht="12.75" customHeight="1">
      <c r="A50" s="165"/>
      <c r="B50" s="132"/>
      <c r="C50" s="132"/>
      <c r="D50" s="156"/>
      <c r="E50" s="157" t="s">
        <v>107</v>
      </c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56"/>
      <c r="BE50" s="169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1"/>
      <c r="BQ50" s="169"/>
      <c r="BR50" s="170"/>
      <c r="BS50" s="170"/>
      <c r="BT50" s="170"/>
      <c r="BU50" s="170"/>
      <c r="BV50" s="170"/>
      <c r="BW50" s="170"/>
      <c r="BX50" s="170"/>
      <c r="BY50" s="170"/>
      <c r="BZ50" s="170"/>
      <c r="CA50" s="170"/>
      <c r="CB50" s="171"/>
    </row>
    <row r="51" spans="1:81" ht="12.75" customHeight="1">
      <c r="A51" s="153">
        <v>3</v>
      </c>
      <c r="B51" s="151"/>
      <c r="C51" s="151"/>
      <c r="D51" s="152"/>
      <c r="E51" s="173" t="s">
        <v>108</v>
      </c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5"/>
      <c r="BE51" s="166">
        <f>BE33</f>
        <v>13345815</v>
      </c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8"/>
      <c r="BQ51" s="166">
        <f>BE51*0.051</f>
        <v>680636.56499999994</v>
      </c>
      <c r="BR51" s="167"/>
      <c r="BS51" s="167"/>
      <c r="BT51" s="167"/>
      <c r="BU51" s="167"/>
      <c r="BV51" s="167"/>
      <c r="BW51" s="167"/>
      <c r="BX51" s="167"/>
      <c r="BY51" s="167"/>
      <c r="BZ51" s="167"/>
      <c r="CA51" s="167"/>
      <c r="CB51" s="168"/>
    </row>
    <row r="52" spans="1:81" ht="12.75" customHeight="1">
      <c r="A52" s="165"/>
      <c r="B52" s="132"/>
      <c r="C52" s="132"/>
      <c r="D52" s="156"/>
      <c r="E52" s="177" t="s">
        <v>109</v>
      </c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9"/>
      <c r="BE52" s="169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1"/>
      <c r="BQ52" s="169"/>
      <c r="BR52" s="170"/>
      <c r="BS52" s="170"/>
      <c r="BT52" s="170"/>
      <c r="BU52" s="170"/>
      <c r="BV52" s="170"/>
      <c r="BW52" s="170"/>
      <c r="BX52" s="170"/>
      <c r="BY52" s="170"/>
      <c r="BZ52" s="170"/>
      <c r="CA52" s="170"/>
      <c r="CB52" s="171"/>
    </row>
    <row r="53" spans="1:81" ht="12.75" customHeight="1">
      <c r="A53" s="161"/>
      <c r="B53" s="73"/>
      <c r="C53" s="73"/>
      <c r="D53" s="74"/>
      <c r="E53" s="154" t="s">
        <v>24</v>
      </c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180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9"/>
      <c r="BQ53" s="67">
        <f>BQ51+BQ45+BQ40+BQ33</f>
        <v>4030436.13</v>
      </c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9"/>
      <c r="CC53" s="29"/>
    </row>
    <row r="54" spans="1:81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1" ht="11.25" customHeight="1">
      <c r="A55" s="164" t="s">
        <v>110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</row>
    <row r="56" spans="1:81" ht="11.25" customHeight="1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</row>
    <row r="57" spans="1:81" ht="25.5" customHeight="1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</row>
    <row r="58" spans="1:81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1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1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1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1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1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</sheetData>
  <mergeCells count="180">
    <mergeCell ref="BQ53:CB53"/>
    <mergeCell ref="E53:BD53"/>
    <mergeCell ref="BE53:BP53"/>
    <mergeCell ref="BQ45:CB46"/>
    <mergeCell ref="BE47:BP48"/>
    <mergeCell ref="BE45:BP46"/>
    <mergeCell ref="BQ35:CB35"/>
    <mergeCell ref="BQ36:CB37"/>
    <mergeCell ref="BQ33:CB34"/>
    <mergeCell ref="E46:BD46"/>
    <mergeCell ref="E47:BD47"/>
    <mergeCell ref="E40:BD40"/>
    <mergeCell ref="E41:BD41"/>
    <mergeCell ref="BQ51:CB52"/>
    <mergeCell ref="BQ40:CB42"/>
    <mergeCell ref="BQ43:CB44"/>
    <mergeCell ref="E50:BD50"/>
    <mergeCell ref="BE51:BP52"/>
    <mergeCell ref="BE38:BP39"/>
    <mergeCell ref="BE36:BP37"/>
    <mergeCell ref="BQ49:CB50"/>
    <mergeCell ref="BE40:BP42"/>
    <mergeCell ref="BE43:BP44"/>
    <mergeCell ref="BE33:BP34"/>
    <mergeCell ref="E52:BD52"/>
    <mergeCell ref="E49:BD49"/>
    <mergeCell ref="E48:BD48"/>
    <mergeCell ref="E51:BD51"/>
    <mergeCell ref="E38:BD38"/>
    <mergeCell ref="E39:BD39"/>
    <mergeCell ref="A38:D39"/>
    <mergeCell ref="E36:BD36"/>
    <mergeCell ref="E37:BD37"/>
    <mergeCell ref="A36:D37"/>
    <mergeCell ref="E44:BD44"/>
    <mergeCell ref="E42:BD42"/>
    <mergeCell ref="E43:BD43"/>
    <mergeCell ref="BE49:BP50"/>
    <mergeCell ref="BQ38:CB39"/>
    <mergeCell ref="E33:BD33"/>
    <mergeCell ref="E45:BD45"/>
    <mergeCell ref="E17:AI17"/>
    <mergeCell ref="A16:D16"/>
    <mergeCell ref="A20:D20"/>
    <mergeCell ref="A18:D18"/>
    <mergeCell ref="A17:D17"/>
    <mergeCell ref="A19:D19"/>
    <mergeCell ref="E29:BD29"/>
    <mergeCell ref="E30:BD30"/>
    <mergeCell ref="E31:BD31"/>
    <mergeCell ref="A29:D29"/>
    <mergeCell ref="A28:D28"/>
    <mergeCell ref="A32:D32"/>
    <mergeCell ref="A49:D50"/>
    <mergeCell ref="A40:D42"/>
    <mergeCell ref="A47:D48"/>
    <mergeCell ref="A45:D46"/>
    <mergeCell ref="A33:D34"/>
    <mergeCell ref="E34:BD34"/>
    <mergeCell ref="E35:BD35"/>
    <mergeCell ref="BP20:CB20"/>
    <mergeCell ref="A35:D35"/>
    <mergeCell ref="BQ47:CB48"/>
    <mergeCell ref="A27:D27"/>
    <mergeCell ref="BQ27:CB27"/>
    <mergeCell ref="BQ28:CB28"/>
    <mergeCell ref="BQ29:CB29"/>
    <mergeCell ref="BQ30:CB30"/>
    <mergeCell ref="A30:D30"/>
    <mergeCell ref="A21:D21"/>
    <mergeCell ref="A43:D44"/>
    <mergeCell ref="BE30:BP30"/>
    <mergeCell ref="A31:D31"/>
    <mergeCell ref="E32:BD32"/>
    <mergeCell ref="BE35:BP35"/>
    <mergeCell ref="E21:AI21"/>
    <mergeCell ref="AU21:BD21"/>
    <mergeCell ref="AJ21:AT21"/>
    <mergeCell ref="A23:CB23"/>
    <mergeCell ref="A24:CB24"/>
    <mergeCell ref="A25:CB25"/>
    <mergeCell ref="BE28:BP28"/>
    <mergeCell ref="BE29:BP29"/>
    <mergeCell ref="E28:BD28"/>
    <mergeCell ref="AJ4:AW4"/>
    <mergeCell ref="AJ5:AW5"/>
    <mergeCell ref="AJ3:AW3"/>
    <mergeCell ref="E3:AI3"/>
    <mergeCell ref="E4:AI4"/>
    <mergeCell ref="E5:AI5"/>
    <mergeCell ref="A55:CB57"/>
    <mergeCell ref="A53:D53"/>
    <mergeCell ref="A51:D52"/>
    <mergeCell ref="E6:AI6"/>
    <mergeCell ref="BG6:BO6"/>
    <mergeCell ref="AX6:BF6"/>
    <mergeCell ref="AJ6:AW6"/>
    <mergeCell ref="BG4:BO4"/>
    <mergeCell ref="BG5:BO5"/>
    <mergeCell ref="AJ17:AT17"/>
    <mergeCell ref="AU17:BD17"/>
    <mergeCell ref="E15:AI15"/>
    <mergeCell ref="AJ15:AT15"/>
    <mergeCell ref="AU15:BD15"/>
    <mergeCell ref="E16:AI16"/>
    <mergeCell ref="AJ16:AT16"/>
    <mergeCell ref="AU16:BD16"/>
    <mergeCell ref="A15:D15"/>
    <mergeCell ref="A3:D3"/>
    <mergeCell ref="A4:D4"/>
    <mergeCell ref="A1:CB1"/>
    <mergeCell ref="E8:AI8"/>
    <mergeCell ref="AJ8:AW8"/>
    <mergeCell ref="E7:AI7"/>
    <mergeCell ref="AJ7:AW7"/>
    <mergeCell ref="AX7:BF7"/>
    <mergeCell ref="E10:AI10"/>
    <mergeCell ref="E9:AI9"/>
    <mergeCell ref="AJ9:AW9"/>
    <mergeCell ref="AX8:BF8"/>
    <mergeCell ref="AJ10:AW10"/>
    <mergeCell ref="A5:D5"/>
    <mergeCell ref="A6:D6"/>
    <mergeCell ref="A7:D7"/>
    <mergeCell ref="A10:D10"/>
    <mergeCell ref="A8:D8"/>
    <mergeCell ref="A9:D9"/>
    <mergeCell ref="BP4:CB4"/>
    <mergeCell ref="BP9:CB9"/>
    <mergeCell ref="BP8:CB8"/>
    <mergeCell ref="BP7:CB7"/>
    <mergeCell ref="BG7:BO7"/>
    <mergeCell ref="BP3:CB3"/>
    <mergeCell ref="BP10:CB10"/>
    <mergeCell ref="BP5:CB5"/>
    <mergeCell ref="BP6:CB6"/>
    <mergeCell ref="BG8:BO8"/>
    <mergeCell ref="BG10:BO10"/>
    <mergeCell ref="BG9:BO9"/>
    <mergeCell ref="BE19:BO19"/>
    <mergeCell ref="BE15:BO15"/>
    <mergeCell ref="BE16:BO16"/>
    <mergeCell ref="BE17:BO17"/>
    <mergeCell ref="BE18:BO18"/>
    <mergeCell ref="BP15:CB15"/>
    <mergeCell ref="BP16:CB16"/>
    <mergeCell ref="BP19:CB19"/>
    <mergeCell ref="BP17:CB17"/>
    <mergeCell ref="BP18:CB18"/>
    <mergeCell ref="BG3:BO3"/>
    <mergeCell ref="AX3:BF3"/>
    <mergeCell ref="AX4:BF4"/>
    <mergeCell ref="AX5:BF5"/>
    <mergeCell ref="AX10:BF10"/>
    <mergeCell ref="AX9:BF9"/>
    <mergeCell ref="BP14:CB14"/>
    <mergeCell ref="A12:CB12"/>
    <mergeCell ref="A14:D14"/>
    <mergeCell ref="E14:AI14"/>
    <mergeCell ref="AJ14:AT14"/>
    <mergeCell ref="AU14:BD14"/>
    <mergeCell ref="BQ31:CB31"/>
    <mergeCell ref="BQ32:CB32"/>
    <mergeCell ref="AJ20:AT20"/>
    <mergeCell ref="AU20:BD20"/>
    <mergeCell ref="AU19:BD19"/>
    <mergeCell ref="E19:AI19"/>
    <mergeCell ref="E18:AI18"/>
    <mergeCell ref="AU18:BD18"/>
    <mergeCell ref="E20:AI20"/>
    <mergeCell ref="AJ18:AT18"/>
    <mergeCell ref="AJ19:AT19"/>
    <mergeCell ref="BE21:BO21"/>
    <mergeCell ref="BP21:CB21"/>
    <mergeCell ref="E27:BD27"/>
    <mergeCell ref="BE27:BP27"/>
    <mergeCell ref="BE31:BP31"/>
    <mergeCell ref="BE32:BP32"/>
    <mergeCell ref="BE20:BO20"/>
    <mergeCell ref="BE14:BO14"/>
  </mergeCells>
  <pageMargins left="0.70866141732283472" right="0.70866141732283472" top="0.35433070866141736" bottom="0.35433070866141736" header="0" footer="0"/>
  <pageSetup orientation="portrait" r:id="rId1"/>
  <headerFooter>
    <oddHeader>&amp;LПодготовлено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B1000"/>
  <sheetViews>
    <sheetView showGridLines="0" zoomScale="130" zoomScaleNormal="130" zoomScaleSheetLayoutView="89" workbookViewId="0">
      <selection activeCell="CD57" sqref="CD57"/>
    </sheetView>
  </sheetViews>
  <sheetFormatPr defaultColWidth="14.42578125" defaultRowHeight="15" customHeight="1"/>
  <cols>
    <col min="1" max="80" width="1.140625" customWidth="1"/>
  </cols>
  <sheetData>
    <row r="1" spans="1:80" ht="30.75" customHeight="1">
      <c r="A1" s="126" t="s">
        <v>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</row>
    <row r="2" spans="1:80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ht="15.75" customHeight="1">
      <c r="A3" s="4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93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</row>
    <row r="4" spans="1:80" ht="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ht="15.75" customHeight="1">
      <c r="A5" s="4" t="s">
        <v>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9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</row>
    <row r="6" spans="1:80" ht="12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12.75" customHeight="1">
      <c r="A7" s="153" t="s">
        <v>2</v>
      </c>
      <c r="B7" s="151"/>
      <c r="C7" s="151"/>
      <c r="D7" s="152"/>
      <c r="E7" s="153" t="s">
        <v>17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2"/>
      <c r="AN7" s="153" t="s">
        <v>18</v>
      </c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2"/>
      <c r="BB7" s="153" t="s">
        <v>6</v>
      </c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/>
      <c r="BN7" s="153" t="s">
        <v>19</v>
      </c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2"/>
    </row>
    <row r="8" spans="1:80" ht="12.75" customHeight="1">
      <c r="A8" s="162" t="s">
        <v>8</v>
      </c>
      <c r="B8" s="127"/>
      <c r="C8" s="127"/>
      <c r="D8" s="163"/>
      <c r="E8" s="162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63"/>
      <c r="AN8" s="162" t="s">
        <v>20</v>
      </c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63"/>
      <c r="BB8" s="162" t="s">
        <v>21</v>
      </c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63"/>
      <c r="BN8" s="162" t="s">
        <v>22</v>
      </c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63"/>
    </row>
    <row r="9" spans="1:80" ht="12.75" customHeight="1">
      <c r="A9" s="162"/>
      <c r="B9" s="127"/>
      <c r="C9" s="127"/>
      <c r="D9" s="163"/>
      <c r="E9" s="162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63"/>
      <c r="AN9" s="162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63"/>
      <c r="BB9" s="162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63"/>
      <c r="BN9" s="162" t="s">
        <v>23</v>
      </c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63"/>
    </row>
    <row r="10" spans="1:80" ht="12.75" customHeight="1">
      <c r="A10" s="86">
        <v>1</v>
      </c>
      <c r="B10" s="73"/>
      <c r="C10" s="73"/>
      <c r="D10" s="74"/>
      <c r="E10" s="86">
        <v>2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4"/>
      <c r="AN10" s="86">
        <v>3</v>
      </c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4"/>
      <c r="BB10" s="86">
        <v>4</v>
      </c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4"/>
      <c r="BN10" s="86">
        <v>5</v>
      </c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4"/>
    </row>
    <row r="11" spans="1:80" ht="12.75" customHeight="1">
      <c r="A11" s="157"/>
      <c r="B11" s="132"/>
      <c r="C11" s="132"/>
      <c r="D11" s="156"/>
      <c r="E11" s="177" t="s">
        <v>244</v>
      </c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9"/>
      <c r="AN11" s="197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9"/>
      <c r="BB11" s="198">
        <v>1404</v>
      </c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200"/>
      <c r="BN11" s="197">
        <v>625600</v>
      </c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9"/>
    </row>
    <row r="12" spans="1:80" ht="12.75" customHeight="1">
      <c r="A12" s="157"/>
      <c r="B12" s="132"/>
      <c r="C12" s="132"/>
      <c r="D12" s="156"/>
      <c r="E12" s="154" t="s">
        <v>24</v>
      </c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4"/>
      <c r="AN12" s="159" t="s">
        <v>25</v>
      </c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56"/>
      <c r="BB12" s="161" t="s">
        <v>25</v>
      </c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4"/>
      <c r="BN12" s="155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56"/>
    </row>
    <row r="13" spans="1:80" ht="15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</row>
    <row r="14" spans="1:80" ht="15.75" customHeight="1">
      <c r="A14" s="126" t="s">
        <v>37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</row>
    <row r="15" spans="1:80" ht="9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ht="15.75" customHeight="1">
      <c r="A16" s="4" t="s">
        <v>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93" t="s">
        <v>166</v>
      </c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</row>
    <row r="17" spans="1:80" ht="9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80" ht="15.75" customHeight="1">
      <c r="A18" s="4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92" t="s">
        <v>160</v>
      </c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</row>
    <row r="19" spans="1:80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1:80" ht="12.75" customHeight="1">
      <c r="A20" s="153" t="s">
        <v>2</v>
      </c>
      <c r="B20" s="151"/>
      <c r="C20" s="151"/>
      <c r="D20" s="152"/>
      <c r="E20" s="153" t="s">
        <v>4</v>
      </c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2"/>
      <c r="AN20" s="153" t="s">
        <v>59</v>
      </c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2"/>
      <c r="BB20" s="153" t="s">
        <v>62</v>
      </c>
      <c r="BC20" s="151"/>
      <c r="BD20" s="151"/>
      <c r="BE20" s="151"/>
      <c r="BF20" s="151"/>
      <c r="BG20" s="151"/>
      <c r="BH20" s="151"/>
      <c r="BI20" s="152"/>
      <c r="BJ20" s="153" t="s">
        <v>63</v>
      </c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2"/>
    </row>
    <row r="21" spans="1:80" ht="12.75" customHeight="1">
      <c r="A21" s="162" t="s">
        <v>8</v>
      </c>
      <c r="B21" s="127"/>
      <c r="C21" s="127"/>
      <c r="D21" s="163"/>
      <c r="E21" s="162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63"/>
      <c r="AN21" s="162" t="s">
        <v>69</v>
      </c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63"/>
      <c r="BB21" s="162" t="s">
        <v>71</v>
      </c>
      <c r="BC21" s="127"/>
      <c r="BD21" s="127"/>
      <c r="BE21" s="127"/>
      <c r="BF21" s="127"/>
      <c r="BG21" s="127"/>
      <c r="BH21" s="127"/>
      <c r="BI21" s="163"/>
      <c r="BJ21" s="162" t="s">
        <v>74</v>
      </c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63"/>
    </row>
    <row r="22" spans="1:80" ht="12.75" customHeight="1">
      <c r="A22" s="162"/>
      <c r="B22" s="127"/>
      <c r="C22" s="127"/>
      <c r="D22" s="163"/>
      <c r="E22" s="162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63"/>
      <c r="AN22" s="162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63"/>
      <c r="BB22" s="162"/>
      <c r="BC22" s="127"/>
      <c r="BD22" s="127"/>
      <c r="BE22" s="127"/>
      <c r="BF22" s="127"/>
      <c r="BG22" s="127"/>
      <c r="BH22" s="127"/>
      <c r="BI22" s="163"/>
      <c r="BJ22" s="162" t="s">
        <v>76</v>
      </c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63"/>
    </row>
    <row r="23" spans="1:80" ht="12.75" customHeight="1">
      <c r="A23" s="162"/>
      <c r="B23" s="127"/>
      <c r="C23" s="127"/>
      <c r="D23" s="163"/>
      <c r="E23" s="162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63"/>
      <c r="AN23" s="162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63"/>
      <c r="BB23" s="162"/>
      <c r="BC23" s="127"/>
      <c r="BD23" s="127"/>
      <c r="BE23" s="127"/>
      <c r="BF23" s="127"/>
      <c r="BG23" s="127"/>
      <c r="BH23" s="127"/>
      <c r="BI23" s="163"/>
      <c r="BJ23" s="162" t="s">
        <v>78</v>
      </c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63"/>
    </row>
    <row r="24" spans="1:80" ht="12.75" customHeight="1">
      <c r="A24" s="86">
        <v>1</v>
      </c>
      <c r="B24" s="73"/>
      <c r="C24" s="73"/>
      <c r="D24" s="74"/>
      <c r="E24" s="86">
        <v>2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4"/>
      <c r="AN24" s="86">
        <v>3</v>
      </c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4"/>
      <c r="BB24" s="86">
        <v>4</v>
      </c>
      <c r="BC24" s="73"/>
      <c r="BD24" s="73"/>
      <c r="BE24" s="73"/>
      <c r="BF24" s="73"/>
      <c r="BG24" s="73"/>
      <c r="BH24" s="73"/>
      <c r="BI24" s="74"/>
      <c r="BJ24" s="86">
        <v>5</v>
      </c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4"/>
    </row>
    <row r="25" spans="1:80" ht="12.75" customHeight="1">
      <c r="A25" s="157">
        <v>1</v>
      </c>
      <c r="B25" s="132"/>
      <c r="C25" s="132"/>
      <c r="D25" s="156"/>
      <c r="E25" s="177" t="s">
        <v>162</v>
      </c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9"/>
      <c r="AN25" s="197">
        <v>17956500</v>
      </c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9"/>
      <c r="BB25" s="198">
        <v>1</v>
      </c>
      <c r="BC25" s="199"/>
      <c r="BD25" s="199"/>
      <c r="BE25" s="199"/>
      <c r="BF25" s="199"/>
      <c r="BG25" s="199"/>
      <c r="BH25" s="199"/>
      <c r="BI25" s="200"/>
      <c r="BJ25" s="201">
        <v>179565</v>
      </c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  <c r="CB25" s="203"/>
    </row>
    <row r="26" spans="1:80" ht="12.75" customHeight="1">
      <c r="A26" s="157">
        <v>2</v>
      </c>
      <c r="B26" s="132"/>
      <c r="C26" s="132"/>
      <c r="D26" s="156"/>
      <c r="E26" s="177" t="s">
        <v>163</v>
      </c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9"/>
      <c r="AN26" s="197">
        <f>BJ26/BB26%</f>
        <v>66375772.727272719</v>
      </c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9"/>
      <c r="BB26" s="198">
        <v>2.2000000000000002</v>
      </c>
      <c r="BC26" s="199"/>
      <c r="BD26" s="199"/>
      <c r="BE26" s="199"/>
      <c r="BF26" s="199"/>
      <c r="BG26" s="199"/>
      <c r="BH26" s="199"/>
      <c r="BI26" s="200"/>
      <c r="BJ26" s="201">
        <v>1460267</v>
      </c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2"/>
      <c r="BZ26" s="202"/>
      <c r="CA26" s="202"/>
      <c r="CB26" s="203"/>
    </row>
    <row r="27" spans="1:80" s="11" customFormat="1" ht="12.75" customHeight="1">
      <c r="A27" s="157">
        <v>3</v>
      </c>
      <c r="B27" s="132"/>
      <c r="C27" s="132"/>
      <c r="D27" s="156"/>
      <c r="E27" s="13" t="s">
        <v>164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5"/>
      <c r="AN27" s="198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8"/>
      <c r="BB27" s="198"/>
      <c r="BC27" s="207"/>
      <c r="BD27" s="207"/>
      <c r="BE27" s="207"/>
      <c r="BF27" s="207"/>
      <c r="BG27" s="207"/>
      <c r="BH27" s="207"/>
      <c r="BI27" s="208"/>
      <c r="BJ27" s="194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5"/>
      <c r="CB27" s="196"/>
    </row>
    <row r="28" spans="1:80" s="11" customFormat="1" ht="12.75" customHeight="1">
      <c r="A28" s="157">
        <v>4</v>
      </c>
      <c r="B28" s="132"/>
      <c r="C28" s="132"/>
      <c r="D28" s="156"/>
      <c r="E28" s="209" t="s">
        <v>245</v>
      </c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1"/>
      <c r="AN28" s="198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8"/>
      <c r="BB28" s="198"/>
      <c r="BC28" s="207"/>
      <c r="BD28" s="207"/>
      <c r="BE28" s="207"/>
      <c r="BF28" s="207"/>
      <c r="BG28" s="207"/>
      <c r="BH28" s="207"/>
      <c r="BI28" s="208"/>
      <c r="BJ28" s="194">
        <v>3500</v>
      </c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6"/>
    </row>
    <row r="29" spans="1:80" s="11" customFormat="1" ht="12.75" customHeight="1">
      <c r="A29" s="157">
        <v>5</v>
      </c>
      <c r="B29" s="132"/>
      <c r="C29" s="132"/>
      <c r="D29" s="156"/>
      <c r="E29" s="209" t="s">
        <v>165</v>
      </c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1"/>
      <c r="AN29" s="212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4"/>
      <c r="BB29" s="212"/>
      <c r="BC29" s="213"/>
      <c r="BD29" s="213"/>
      <c r="BE29" s="213"/>
      <c r="BF29" s="213"/>
      <c r="BG29" s="213"/>
      <c r="BH29" s="213"/>
      <c r="BI29" s="214"/>
      <c r="BJ29" s="194">
        <v>8348</v>
      </c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6"/>
    </row>
    <row r="30" spans="1:80" ht="12.75" customHeight="1">
      <c r="A30" s="157"/>
      <c r="B30" s="132"/>
      <c r="C30" s="132"/>
      <c r="D30" s="156"/>
      <c r="E30" s="154" t="s">
        <v>24</v>
      </c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4"/>
      <c r="AN30" s="154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4"/>
      <c r="BB30" s="161" t="s">
        <v>25</v>
      </c>
      <c r="BC30" s="73"/>
      <c r="BD30" s="73"/>
      <c r="BE30" s="73"/>
      <c r="BF30" s="73"/>
      <c r="BG30" s="73"/>
      <c r="BH30" s="73"/>
      <c r="BI30" s="74"/>
      <c r="BJ30" s="204">
        <f>SUM(BJ25:BJ29)</f>
        <v>1651680</v>
      </c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6"/>
    </row>
    <row r="31" spans="1:80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</row>
    <row r="32" spans="1:80" ht="15.75" customHeight="1">
      <c r="A32" s="126" t="s">
        <v>85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</row>
    <row r="33" spans="1:80" ht="9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</row>
    <row r="34" spans="1:80" ht="15.75" customHeight="1">
      <c r="A34" s="4" t="s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93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</row>
    <row r="35" spans="1:80" ht="9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</row>
    <row r="36" spans="1:80" ht="15.75" customHeight="1">
      <c r="A36" s="4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9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</row>
    <row r="37" spans="1:80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</row>
    <row r="38" spans="1:80" ht="12.75" customHeight="1">
      <c r="A38" s="153" t="s">
        <v>2</v>
      </c>
      <c r="B38" s="151"/>
      <c r="C38" s="151"/>
      <c r="D38" s="152"/>
      <c r="E38" s="153" t="s">
        <v>17</v>
      </c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2"/>
      <c r="AN38" s="153" t="s">
        <v>18</v>
      </c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2"/>
      <c r="BB38" s="153" t="s">
        <v>6</v>
      </c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2"/>
      <c r="BN38" s="153" t="s">
        <v>19</v>
      </c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2"/>
    </row>
    <row r="39" spans="1:80" ht="12.75" customHeight="1">
      <c r="A39" s="162" t="s">
        <v>8</v>
      </c>
      <c r="B39" s="127"/>
      <c r="C39" s="127"/>
      <c r="D39" s="163"/>
      <c r="E39" s="162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63"/>
      <c r="AN39" s="162" t="s">
        <v>20</v>
      </c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63"/>
      <c r="BB39" s="162" t="s">
        <v>21</v>
      </c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63"/>
      <c r="BN39" s="162" t="s">
        <v>22</v>
      </c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63"/>
    </row>
    <row r="40" spans="1:80" ht="12.75" customHeight="1">
      <c r="A40" s="162"/>
      <c r="B40" s="127"/>
      <c r="C40" s="127"/>
      <c r="D40" s="163"/>
      <c r="E40" s="162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63"/>
      <c r="AN40" s="162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63"/>
      <c r="BB40" s="162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63"/>
      <c r="BN40" s="162" t="s">
        <v>23</v>
      </c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63"/>
    </row>
    <row r="41" spans="1:80" ht="12.75" customHeight="1">
      <c r="A41" s="86">
        <v>1</v>
      </c>
      <c r="B41" s="73"/>
      <c r="C41" s="73"/>
      <c r="D41" s="74"/>
      <c r="E41" s="86">
        <v>2</v>
      </c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4"/>
      <c r="AN41" s="86">
        <v>3</v>
      </c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4"/>
      <c r="BB41" s="86">
        <v>4</v>
      </c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4"/>
      <c r="BN41" s="86">
        <v>5</v>
      </c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4"/>
    </row>
    <row r="42" spans="1:80" ht="12.75" customHeight="1">
      <c r="A42" s="157"/>
      <c r="B42" s="132"/>
      <c r="C42" s="132"/>
      <c r="D42" s="156"/>
      <c r="E42" s="157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56"/>
      <c r="AN42" s="155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56"/>
      <c r="BB42" s="154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4"/>
      <c r="BN42" s="155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56"/>
    </row>
    <row r="43" spans="1:80" ht="12.75" customHeight="1">
      <c r="A43" s="157"/>
      <c r="B43" s="132"/>
      <c r="C43" s="132"/>
      <c r="D43" s="156"/>
      <c r="E43" s="154" t="s">
        <v>24</v>
      </c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4"/>
      <c r="AN43" s="159" t="s">
        <v>25</v>
      </c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56"/>
      <c r="BB43" s="161" t="s">
        <v>25</v>
      </c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4"/>
      <c r="BN43" s="155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56"/>
    </row>
    <row r="44" spans="1:80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</row>
    <row r="45" spans="1:80" ht="15.75" customHeight="1">
      <c r="A45" s="126" t="s">
        <v>103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</row>
    <row r="46" spans="1:80" ht="15.75" customHeight="1">
      <c r="A46" s="126" t="s">
        <v>104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</row>
    <row r="47" spans="1:80" ht="9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</row>
    <row r="48" spans="1:80" ht="15.75" customHeight="1">
      <c r="A48" s="4" t="s">
        <v>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93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</row>
    <row r="49" spans="1:80" ht="9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</row>
    <row r="50" spans="1:80" ht="15.75" customHeight="1">
      <c r="A50" s="4" t="s">
        <v>13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9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</row>
    <row r="51" spans="1:80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  <row r="52" spans="1:80" ht="12.75" customHeight="1">
      <c r="A52" s="153" t="s">
        <v>2</v>
      </c>
      <c r="B52" s="151"/>
      <c r="C52" s="151"/>
      <c r="D52" s="152"/>
      <c r="E52" s="153" t="s">
        <v>17</v>
      </c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2"/>
      <c r="AN52" s="153" t="s">
        <v>18</v>
      </c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2"/>
      <c r="BB52" s="153" t="s">
        <v>6</v>
      </c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2"/>
      <c r="BN52" s="153" t="s">
        <v>19</v>
      </c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2"/>
    </row>
    <row r="53" spans="1:80" ht="12.75" customHeight="1">
      <c r="A53" s="162" t="s">
        <v>8</v>
      </c>
      <c r="B53" s="127"/>
      <c r="C53" s="127"/>
      <c r="D53" s="163"/>
      <c r="E53" s="162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63"/>
      <c r="AN53" s="162" t="s">
        <v>20</v>
      </c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63"/>
      <c r="BB53" s="162" t="s">
        <v>21</v>
      </c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63"/>
      <c r="BN53" s="162" t="s">
        <v>22</v>
      </c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63"/>
    </row>
    <row r="54" spans="1:80" ht="12.75" customHeight="1">
      <c r="A54" s="162"/>
      <c r="B54" s="127"/>
      <c r="C54" s="127"/>
      <c r="D54" s="163"/>
      <c r="E54" s="162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63"/>
      <c r="AN54" s="162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63"/>
      <c r="BB54" s="162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63"/>
      <c r="BN54" s="162" t="s">
        <v>23</v>
      </c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63"/>
    </row>
    <row r="55" spans="1:80" ht="12.75" customHeight="1">
      <c r="A55" s="86">
        <v>1</v>
      </c>
      <c r="B55" s="73"/>
      <c r="C55" s="73"/>
      <c r="D55" s="74"/>
      <c r="E55" s="86">
        <v>2</v>
      </c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4"/>
      <c r="AN55" s="86">
        <v>3</v>
      </c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4"/>
      <c r="BB55" s="86">
        <v>4</v>
      </c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4"/>
      <c r="BN55" s="86">
        <v>5</v>
      </c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4"/>
    </row>
    <row r="56" spans="1:80" ht="12.75" customHeight="1">
      <c r="A56" s="157"/>
      <c r="B56" s="132"/>
      <c r="C56" s="132"/>
      <c r="D56" s="156"/>
      <c r="E56" s="157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56"/>
      <c r="AN56" s="155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56"/>
      <c r="BB56" s="154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4"/>
      <c r="BN56" s="155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56"/>
    </row>
    <row r="57" spans="1:80" ht="12.75" customHeight="1">
      <c r="A57" s="157"/>
      <c r="B57" s="132"/>
      <c r="C57" s="132"/>
      <c r="D57" s="156"/>
      <c r="E57" s="154" t="s">
        <v>24</v>
      </c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4"/>
      <c r="AN57" s="159" t="s">
        <v>25</v>
      </c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56"/>
      <c r="BB57" s="161" t="s">
        <v>25</v>
      </c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4"/>
      <c r="BN57" s="155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56"/>
    </row>
    <row r="58" spans="1:80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</sheetData>
  <mergeCells count="157">
    <mergeCell ref="A52:D52"/>
    <mergeCell ref="E52:AM52"/>
    <mergeCell ref="A21:D21"/>
    <mergeCell ref="A20:D20"/>
    <mergeCell ref="E20:AM20"/>
    <mergeCell ref="AN21:BA21"/>
    <mergeCell ref="AN20:BA20"/>
    <mergeCell ref="BB20:BI20"/>
    <mergeCell ref="BJ21:CB21"/>
    <mergeCell ref="BJ20:CB20"/>
    <mergeCell ref="BB21:BI21"/>
    <mergeCell ref="E21:AM21"/>
    <mergeCell ref="E22:AM22"/>
    <mergeCell ref="A23:D23"/>
    <mergeCell ref="BJ27:CB27"/>
    <mergeCell ref="AN27:BA27"/>
    <mergeCell ref="E28:AM28"/>
    <mergeCell ref="AN28:BA28"/>
    <mergeCell ref="BB28:BI28"/>
    <mergeCell ref="BJ28:CB28"/>
    <mergeCell ref="BB27:BI27"/>
    <mergeCell ref="E29:AM29"/>
    <mergeCell ref="AN29:BA29"/>
    <mergeCell ref="BB29:BI29"/>
    <mergeCell ref="E23:AM23"/>
    <mergeCell ref="E26:AM26"/>
    <mergeCell ref="A25:D25"/>
    <mergeCell ref="BB52:BM52"/>
    <mergeCell ref="A46:CB46"/>
    <mergeCell ref="A55:D55"/>
    <mergeCell ref="A24:D24"/>
    <mergeCell ref="A26:D26"/>
    <mergeCell ref="BB30:BI30"/>
    <mergeCell ref="BJ30:CB30"/>
    <mergeCell ref="AN55:BA55"/>
    <mergeCell ref="AN43:BA43"/>
    <mergeCell ref="AN38:BA38"/>
    <mergeCell ref="AN39:BA39"/>
    <mergeCell ref="AN40:BA40"/>
    <mergeCell ref="BN41:CB41"/>
    <mergeCell ref="BN40:CB40"/>
    <mergeCell ref="E41:AM41"/>
    <mergeCell ref="A42:D42"/>
    <mergeCell ref="E42:AM42"/>
    <mergeCell ref="BN42:CB42"/>
    <mergeCell ref="E25:AM25"/>
    <mergeCell ref="E30:AM30"/>
    <mergeCell ref="E55:AM55"/>
    <mergeCell ref="BB54:BM54"/>
    <mergeCell ref="A53:D53"/>
    <mergeCell ref="E53:AM53"/>
    <mergeCell ref="E43:AM43"/>
    <mergeCell ref="BN55:CB55"/>
    <mergeCell ref="BN52:CB52"/>
    <mergeCell ref="A41:D41"/>
    <mergeCell ref="A54:D54"/>
    <mergeCell ref="E54:AM54"/>
    <mergeCell ref="S48:CB48"/>
    <mergeCell ref="A45:CB45"/>
    <mergeCell ref="BN53:CB53"/>
    <mergeCell ref="AN53:BA53"/>
    <mergeCell ref="AN54:BA54"/>
    <mergeCell ref="AN52:BA52"/>
    <mergeCell ref="AN41:BA41"/>
    <mergeCell ref="BB41:BM41"/>
    <mergeCell ref="BB42:BM42"/>
    <mergeCell ref="AN42:BA42"/>
    <mergeCell ref="A43:D43"/>
    <mergeCell ref="BB53:BM53"/>
    <mergeCell ref="BB55:BM55"/>
    <mergeCell ref="BN54:CB54"/>
    <mergeCell ref="AH50:CB50"/>
    <mergeCell ref="BB57:BM57"/>
    <mergeCell ref="BN57:CB57"/>
    <mergeCell ref="A56:D56"/>
    <mergeCell ref="E56:AM56"/>
    <mergeCell ref="BB56:BM56"/>
    <mergeCell ref="BN56:CB56"/>
    <mergeCell ref="A57:D57"/>
    <mergeCell ref="E57:AM57"/>
    <mergeCell ref="AN57:BA57"/>
    <mergeCell ref="AN56:BA56"/>
    <mergeCell ref="BN12:CB12"/>
    <mergeCell ref="BN9:CB9"/>
    <mergeCell ref="BB9:BM9"/>
    <mergeCell ref="BN10:CB10"/>
    <mergeCell ref="BN11:CB11"/>
    <mergeCell ref="BB11:BM11"/>
    <mergeCell ref="BB10:BM10"/>
    <mergeCell ref="BB12:BM12"/>
    <mergeCell ref="AN26:BA26"/>
    <mergeCell ref="BB26:BI26"/>
    <mergeCell ref="BJ26:CB26"/>
    <mergeCell ref="BJ25:CB25"/>
    <mergeCell ref="AN11:BA11"/>
    <mergeCell ref="AN24:BA24"/>
    <mergeCell ref="AN12:BA12"/>
    <mergeCell ref="BB23:BI23"/>
    <mergeCell ref="AN25:BA25"/>
    <mergeCell ref="BB25:BI25"/>
    <mergeCell ref="AN30:BA30"/>
    <mergeCell ref="BB43:BM43"/>
    <mergeCell ref="BN43:CB43"/>
    <mergeCell ref="A38:D38"/>
    <mergeCell ref="E38:AM38"/>
    <mergeCell ref="AH36:CB36"/>
    <mergeCell ref="A30:D30"/>
    <mergeCell ref="BJ29:CB29"/>
    <mergeCell ref="A27:D27"/>
    <mergeCell ref="A28:D28"/>
    <mergeCell ref="A29:D29"/>
    <mergeCell ref="BN38:CB38"/>
    <mergeCell ref="BB39:BM39"/>
    <mergeCell ref="BN39:CB39"/>
    <mergeCell ref="E39:AM39"/>
    <mergeCell ref="A40:D40"/>
    <mergeCell ref="E40:AM40"/>
    <mergeCell ref="S34:CB34"/>
    <mergeCell ref="A32:CB32"/>
    <mergeCell ref="BB40:BM40"/>
    <mergeCell ref="A39:D39"/>
    <mergeCell ref="BB38:BM38"/>
    <mergeCell ref="A7:D7"/>
    <mergeCell ref="AN7:BA7"/>
    <mergeCell ref="AH5:CB5"/>
    <mergeCell ref="S3:CB3"/>
    <mergeCell ref="A9:D9"/>
    <mergeCell ref="E9:AM9"/>
    <mergeCell ref="AN9:BA9"/>
    <mergeCell ref="BB7:BM7"/>
    <mergeCell ref="BB8:BM8"/>
    <mergeCell ref="A8:D8"/>
    <mergeCell ref="E8:AM8"/>
    <mergeCell ref="A1:CB1"/>
    <mergeCell ref="BN7:CB7"/>
    <mergeCell ref="E24:AM24"/>
    <mergeCell ref="BB24:BI24"/>
    <mergeCell ref="BJ24:CB24"/>
    <mergeCell ref="A22:D22"/>
    <mergeCell ref="BJ23:CB23"/>
    <mergeCell ref="AH18:CB18"/>
    <mergeCell ref="S16:CB16"/>
    <mergeCell ref="A14:CB14"/>
    <mergeCell ref="A12:D12"/>
    <mergeCell ref="E12:AM12"/>
    <mergeCell ref="A11:D11"/>
    <mergeCell ref="E11:AM11"/>
    <mergeCell ref="A10:D10"/>
    <mergeCell ref="E10:AM10"/>
    <mergeCell ref="AN10:BA10"/>
    <mergeCell ref="BB22:BI22"/>
    <mergeCell ref="BJ22:CB22"/>
    <mergeCell ref="AN22:BA22"/>
    <mergeCell ref="AN23:BA23"/>
    <mergeCell ref="AN8:BA8"/>
    <mergeCell ref="BN8:CB8"/>
    <mergeCell ref="E7:AM7"/>
  </mergeCells>
  <pageMargins left="0.70866141732283472" right="0.70866141732283472" top="0.15748031496062992" bottom="0.15748031496062992" header="0" footer="0"/>
  <pageSetup orientation="portrait" r:id="rId1"/>
  <headerFooter>
    <oddHeader>&amp;LПодготовлено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B1005"/>
  <sheetViews>
    <sheetView showGridLines="0" topLeftCell="A30" zoomScale="130" zoomScaleNormal="130" workbookViewId="0">
      <selection activeCell="A62" sqref="A62"/>
    </sheetView>
  </sheetViews>
  <sheetFormatPr defaultColWidth="14.42578125" defaultRowHeight="15" customHeight="1"/>
  <cols>
    <col min="1" max="80" width="1.140625" customWidth="1"/>
  </cols>
  <sheetData>
    <row r="1" spans="1:80" ht="27" customHeight="1">
      <c r="A1" s="126" t="s">
        <v>111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</row>
    <row r="2" spans="1:80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ht="15.75" customHeight="1">
      <c r="A3" s="4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93" t="s">
        <v>172</v>
      </c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</row>
    <row r="4" spans="1:80" ht="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ht="15.75" customHeight="1">
      <c r="A5" s="4" t="s">
        <v>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9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</row>
    <row r="6" spans="1:80" ht="15.75" customHeight="1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15.75" customHeight="1">
      <c r="A7" s="126" t="s">
        <v>112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</row>
    <row r="8" spans="1:80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pans="1:80" ht="12.75" customHeight="1">
      <c r="A9" s="153" t="s">
        <v>2</v>
      </c>
      <c r="B9" s="151"/>
      <c r="C9" s="151"/>
      <c r="D9" s="152"/>
      <c r="E9" s="153" t="s">
        <v>4</v>
      </c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2"/>
      <c r="AJ9" s="153" t="s">
        <v>6</v>
      </c>
      <c r="AK9" s="151"/>
      <c r="AL9" s="151"/>
      <c r="AM9" s="151"/>
      <c r="AN9" s="151"/>
      <c r="AO9" s="151"/>
      <c r="AP9" s="151"/>
      <c r="AQ9" s="151"/>
      <c r="AR9" s="151"/>
      <c r="AS9" s="151"/>
      <c r="AT9" s="152"/>
      <c r="AU9" s="153" t="s">
        <v>6</v>
      </c>
      <c r="AV9" s="151"/>
      <c r="AW9" s="151"/>
      <c r="AX9" s="151"/>
      <c r="AY9" s="151"/>
      <c r="AZ9" s="151"/>
      <c r="BA9" s="151"/>
      <c r="BB9" s="151"/>
      <c r="BC9" s="151"/>
      <c r="BD9" s="152"/>
      <c r="BE9" s="153" t="s">
        <v>113</v>
      </c>
      <c r="BF9" s="151"/>
      <c r="BG9" s="151"/>
      <c r="BH9" s="151"/>
      <c r="BI9" s="151"/>
      <c r="BJ9" s="151"/>
      <c r="BK9" s="151"/>
      <c r="BL9" s="151"/>
      <c r="BM9" s="151"/>
      <c r="BN9" s="151"/>
      <c r="BO9" s="152"/>
      <c r="BP9" s="153" t="s">
        <v>7</v>
      </c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2"/>
    </row>
    <row r="10" spans="1:80" ht="12.75" customHeight="1">
      <c r="A10" s="162" t="s">
        <v>8</v>
      </c>
      <c r="B10" s="127"/>
      <c r="C10" s="127"/>
      <c r="D10" s="163"/>
      <c r="E10" s="162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63"/>
      <c r="AJ10" s="162" t="s">
        <v>114</v>
      </c>
      <c r="AK10" s="127"/>
      <c r="AL10" s="127"/>
      <c r="AM10" s="127"/>
      <c r="AN10" s="127"/>
      <c r="AO10" s="127"/>
      <c r="AP10" s="127"/>
      <c r="AQ10" s="127"/>
      <c r="AR10" s="127"/>
      <c r="AS10" s="127"/>
      <c r="AT10" s="163"/>
      <c r="AU10" s="162" t="s">
        <v>115</v>
      </c>
      <c r="AV10" s="127"/>
      <c r="AW10" s="127"/>
      <c r="AX10" s="127"/>
      <c r="AY10" s="127"/>
      <c r="AZ10" s="127"/>
      <c r="BA10" s="127"/>
      <c r="BB10" s="127"/>
      <c r="BC10" s="127"/>
      <c r="BD10" s="163"/>
      <c r="BE10" s="162" t="s">
        <v>116</v>
      </c>
      <c r="BF10" s="127"/>
      <c r="BG10" s="127"/>
      <c r="BH10" s="127"/>
      <c r="BI10" s="127"/>
      <c r="BJ10" s="127"/>
      <c r="BK10" s="127"/>
      <c r="BL10" s="127"/>
      <c r="BM10" s="127"/>
      <c r="BN10" s="127"/>
      <c r="BO10" s="163"/>
      <c r="BP10" s="162" t="s">
        <v>12</v>
      </c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63"/>
    </row>
    <row r="11" spans="1:80" ht="12.75" customHeight="1">
      <c r="A11" s="162"/>
      <c r="B11" s="127"/>
      <c r="C11" s="127"/>
      <c r="D11" s="163"/>
      <c r="E11" s="162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63"/>
      <c r="AJ11" s="162"/>
      <c r="AK11" s="127"/>
      <c r="AL11" s="127"/>
      <c r="AM11" s="127"/>
      <c r="AN11" s="127"/>
      <c r="AO11" s="127"/>
      <c r="AP11" s="127"/>
      <c r="AQ11" s="127"/>
      <c r="AR11" s="127"/>
      <c r="AS11" s="127"/>
      <c r="AT11" s="163"/>
      <c r="AU11" s="162" t="s">
        <v>117</v>
      </c>
      <c r="AV11" s="127"/>
      <c r="AW11" s="127"/>
      <c r="AX11" s="127"/>
      <c r="AY11" s="127"/>
      <c r="AZ11" s="127"/>
      <c r="BA11" s="127"/>
      <c r="BB11" s="127"/>
      <c r="BC11" s="127"/>
      <c r="BD11" s="163"/>
      <c r="BE11" s="162" t="s">
        <v>16</v>
      </c>
      <c r="BF11" s="127"/>
      <c r="BG11" s="127"/>
      <c r="BH11" s="127"/>
      <c r="BI11" s="127"/>
      <c r="BJ11" s="127"/>
      <c r="BK11" s="127"/>
      <c r="BL11" s="127"/>
      <c r="BM11" s="127"/>
      <c r="BN11" s="127"/>
      <c r="BO11" s="163"/>
      <c r="BP11" s="162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63"/>
    </row>
    <row r="12" spans="1:80" ht="12.75" customHeight="1">
      <c r="A12" s="158"/>
      <c r="B12" s="132"/>
      <c r="C12" s="132"/>
      <c r="D12" s="156"/>
      <c r="E12" s="158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56"/>
      <c r="AJ12" s="158"/>
      <c r="AK12" s="132"/>
      <c r="AL12" s="132"/>
      <c r="AM12" s="132"/>
      <c r="AN12" s="132"/>
      <c r="AO12" s="132"/>
      <c r="AP12" s="132"/>
      <c r="AQ12" s="132"/>
      <c r="AR12" s="132"/>
      <c r="AS12" s="132"/>
      <c r="AT12" s="156"/>
      <c r="AU12" s="158"/>
      <c r="AV12" s="132"/>
      <c r="AW12" s="132"/>
      <c r="AX12" s="132"/>
      <c r="AY12" s="132"/>
      <c r="AZ12" s="132"/>
      <c r="BA12" s="132"/>
      <c r="BB12" s="132"/>
      <c r="BC12" s="132"/>
      <c r="BD12" s="156"/>
      <c r="BE12" s="158"/>
      <c r="BF12" s="132"/>
      <c r="BG12" s="132"/>
      <c r="BH12" s="132"/>
      <c r="BI12" s="132"/>
      <c r="BJ12" s="132"/>
      <c r="BK12" s="132"/>
      <c r="BL12" s="132"/>
      <c r="BM12" s="132"/>
      <c r="BN12" s="132"/>
      <c r="BO12" s="156"/>
      <c r="BP12" s="158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56"/>
    </row>
    <row r="13" spans="1:80" ht="12.75" customHeight="1">
      <c r="A13" s="158">
        <v>1</v>
      </c>
      <c r="B13" s="132"/>
      <c r="C13" s="132"/>
      <c r="D13" s="156"/>
      <c r="E13" s="158">
        <v>2</v>
      </c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56"/>
      <c r="AJ13" s="158">
        <v>3</v>
      </c>
      <c r="AK13" s="132"/>
      <c r="AL13" s="132"/>
      <c r="AM13" s="132"/>
      <c r="AN13" s="132"/>
      <c r="AO13" s="132"/>
      <c r="AP13" s="132"/>
      <c r="AQ13" s="132"/>
      <c r="AR13" s="132"/>
      <c r="AS13" s="132"/>
      <c r="AT13" s="156"/>
      <c r="AU13" s="158">
        <v>4</v>
      </c>
      <c r="AV13" s="132"/>
      <c r="AW13" s="132"/>
      <c r="AX13" s="132"/>
      <c r="AY13" s="132"/>
      <c r="AZ13" s="132"/>
      <c r="BA13" s="132"/>
      <c r="BB13" s="132"/>
      <c r="BC13" s="132"/>
      <c r="BD13" s="156"/>
      <c r="BE13" s="158">
        <v>5</v>
      </c>
      <c r="BF13" s="132"/>
      <c r="BG13" s="132"/>
      <c r="BH13" s="132"/>
      <c r="BI13" s="132"/>
      <c r="BJ13" s="132"/>
      <c r="BK13" s="132"/>
      <c r="BL13" s="132"/>
      <c r="BM13" s="132"/>
      <c r="BN13" s="132"/>
      <c r="BO13" s="156"/>
      <c r="BP13" s="158">
        <v>6</v>
      </c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56"/>
    </row>
    <row r="14" spans="1:80" ht="12.75" customHeight="1">
      <c r="A14" s="157"/>
      <c r="B14" s="132"/>
      <c r="C14" s="132"/>
      <c r="D14" s="156"/>
      <c r="E14" s="157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56"/>
      <c r="AJ14" s="155"/>
      <c r="AK14" s="132"/>
      <c r="AL14" s="132"/>
      <c r="AM14" s="132"/>
      <c r="AN14" s="132"/>
      <c r="AO14" s="132"/>
      <c r="AP14" s="132"/>
      <c r="AQ14" s="132"/>
      <c r="AR14" s="132"/>
      <c r="AS14" s="132"/>
      <c r="AT14" s="156"/>
      <c r="AU14" s="155"/>
      <c r="AV14" s="132"/>
      <c r="AW14" s="132"/>
      <c r="AX14" s="132"/>
      <c r="AY14" s="132"/>
      <c r="AZ14" s="132"/>
      <c r="BA14" s="132"/>
      <c r="BB14" s="132"/>
      <c r="BC14" s="132"/>
      <c r="BD14" s="156"/>
      <c r="BE14" s="155"/>
      <c r="BF14" s="132"/>
      <c r="BG14" s="132"/>
      <c r="BH14" s="132"/>
      <c r="BI14" s="132"/>
      <c r="BJ14" s="132"/>
      <c r="BK14" s="132"/>
      <c r="BL14" s="132"/>
      <c r="BM14" s="132"/>
      <c r="BN14" s="132"/>
      <c r="BO14" s="156"/>
      <c r="BP14" s="155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56"/>
    </row>
    <row r="15" spans="1:80" ht="12.75" customHeight="1">
      <c r="A15" s="157"/>
      <c r="B15" s="132"/>
      <c r="C15" s="132"/>
      <c r="D15" s="156"/>
      <c r="E15" s="157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56"/>
      <c r="AJ15" s="155"/>
      <c r="AK15" s="132"/>
      <c r="AL15" s="132"/>
      <c r="AM15" s="132"/>
      <c r="AN15" s="132"/>
      <c r="AO15" s="132"/>
      <c r="AP15" s="132"/>
      <c r="AQ15" s="132"/>
      <c r="AR15" s="132"/>
      <c r="AS15" s="132"/>
      <c r="AT15" s="156"/>
      <c r="AU15" s="155"/>
      <c r="AV15" s="132"/>
      <c r="AW15" s="132"/>
      <c r="AX15" s="132"/>
      <c r="AY15" s="132"/>
      <c r="AZ15" s="132"/>
      <c r="BA15" s="132"/>
      <c r="BB15" s="132"/>
      <c r="BC15" s="132"/>
      <c r="BD15" s="156"/>
      <c r="BE15" s="155"/>
      <c r="BF15" s="132"/>
      <c r="BG15" s="132"/>
      <c r="BH15" s="132"/>
      <c r="BI15" s="132"/>
      <c r="BJ15" s="132"/>
      <c r="BK15" s="132"/>
      <c r="BL15" s="132"/>
      <c r="BM15" s="132"/>
      <c r="BN15" s="132"/>
      <c r="BO15" s="156"/>
      <c r="BP15" s="155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56"/>
    </row>
    <row r="16" spans="1:80" ht="12.75" customHeight="1">
      <c r="A16" s="157"/>
      <c r="B16" s="132"/>
      <c r="C16" s="132"/>
      <c r="D16" s="156"/>
      <c r="E16" s="154" t="s">
        <v>24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4"/>
      <c r="AJ16" s="159" t="s">
        <v>25</v>
      </c>
      <c r="AK16" s="132"/>
      <c r="AL16" s="132"/>
      <c r="AM16" s="132"/>
      <c r="AN16" s="132"/>
      <c r="AO16" s="132"/>
      <c r="AP16" s="132"/>
      <c r="AQ16" s="132"/>
      <c r="AR16" s="132"/>
      <c r="AS16" s="132"/>
      <c r="AT16" s="156"/>
      <c r="AU16" s="159" t="s">
        <v>25</v>
      </c>
      <c r="AV16" s="132"/>
      <c r="AW16" s="132"/>
      <c r="AX16" s="132"/>
      <c r="AY16" s="132"/>
      <c r="AZ16" s="132"/>
      <c r="BA16" s="132"/>
      <c r="BB16" s="132"/>
      <c r="BC16" s="132"/>
      <c r="BD16" s="156"/>
      <c r="BE16" s="159" t="s">
        <v>25</v>
      </c>
      <c r="BF16" s="132"/>
      <c r="BG16" s="132"/>
      <c r="BH16" s="132"/>
      <c r="BI16" s="132"/>
      <c r="BJ16" s="132"/>
      <c r="BK16" s="132"/>
      <c r="BL16" s="132"/>
      <c r="BM16" s="132"/>
      <c r="BN16" s="132"/>
      <c r="BO16" s="156"/>
      <c r="BP16" s="155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56"/>
    </row>
    <row r="17" spans="1:80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</row>
    <row r="18" spans="1:80" ht="15.75" customHeight="1">
      <c r="A18" s="126" t="s">
        <v>118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</row>
    <row r="19" spans="1:80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1:80" ht="12.75" customHeight="1">
      <c r="A20" s="153" t="s">
        <v>2</v>
      </c>
      <c r="B20" s="151"/>
      <c r="C20" s="151"/>
      <c r="D20" s="152"/>
      <c r="E20" s="153" t="s">
        <v>4</v>
      </c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2"/>
      <c r="AN20" s="153" t="s">
        <v>6</v>
      </c>
      <c r="AO20" s="151"/>
      <c r="AP20" s="151"/>
      <c r="AQ20" s="151"/>
      <c r="AR20" s="151"/>
      <c r="AS20" s="151"/>
      <c r="AT20" s="151"/>
      <c r="AU20" s="151"/>
      <c r="AV20" s="152"/>
      <c r="AW20" s="153" t="s">
        <v>119</v>
      </c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2"/>
      <c r="BJ20" s="153" t="s">
        <v>7</v>
      </c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2"/>
    </row>
    <row r="21" spans="1:80" ht="12.75" customHeight="1">
      <c r="A21" s="162" t="s">
        <v>8</v>
      </c>
      <c r="B21" s="127"/>
      <c r="C21" s="127"/>
      <c r="D21" s="163"/>
      <c r="E21" s="162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63"/>
      <c r="AN21" s="162" t="s">
        <v>120</v>
      </c>
      <c r="AO21" s="127"/>
      <c r="AP21" s="127"/>
      <c r="AQ21" s="127"/>
      <c r="AR21" s="127"/>
      <c r="AS21" s="127"/>
      <c r="AT21" s="127"/>
      <c r="AU21" s="127"/>
      <c r="AV21" s="163"/>
      <c r="AW21" s="162" t="s">
        <v>121</v>
      </c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63"/>
      <c r="BJ21" s="162" t="s">
        <v>23</v>
      </c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63"/>
    </row>
    <row r="22" spans="1:80" ht="12.75" customHeight="1">
      <c r="A22" s="162"/>
      <c r="B22" s="127"/>
      <c r="C22" s="127"/>
      <c r="D22" s="163"/>
      <c r="E22" s="162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63"/>
      <c r="AN22" s="162" t="s">
        <v>122</v>
      </c>
      <c r="AO22" s="127"/>
      <c r="AP22" s="127"/>
      <c r="AQ22" s="127"/>
      <c r="AR22" s="127"/>
      <c r="AS22" s="127"/>
      <c r="AT22" s="127"/>
      <c r="AU22" s="127"/>
      <c r="AV22" s="163"/>
      <c r="AW22" s="162" t="s">
        <v>16</v>
      </c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63"/>
      <c r="BJ22" s="162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63"/>
    </row>
    <row r="23" spans="1:80" ht="12.75" customHeight="1">
      <c r="A23" s="162"/>
      <c r="B23" s="127"/>
      <c r="C23" s="127"/>
      <c r="D23" s="163"/>
      <c r="E23" s="162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63"/>
      <c r="AN23" s="162"/>
      <c r="AO23" s="127"/>
      <c r="AP23" s="127"/>
      <c r="AQ23" s="127"/>
      <c r="AR23" s="127"/>
      <c r="AS23" s="127"/>
      <c r="AT23" s="127"/>
      <c r="AU23" s="127"/>
      <c r="AV23" s="163"/>
      <c r="AW23" s="162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63"/>
      <c r="BJ23" s="162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63"/>
    </row>
    <row r="24" spans="1:80" ht="12.75" customHeight="1">
      <c r="A24" s="86">
        <v>1</v>
      </c>
      <c r="B24" s="73"/>
      <c r="C24" s="73"/>
      <c r="D24" s="74"/>
      <c r="E24" s="86">
        <v>2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4"/>
      <c r="AN24" s="86">
        <v>3</v>
      </c>
      <c r="AO24" s="73"/>
      <c r="AP24" s="73"/>
      <c r="AQ24" s="73"/>
      <c r="AR24" s="73"/>
      <c r="AS24" s="73"/>
      <c r="AT24" s="73"/>
      <c r="AU24" s="73"/>
      <c r="AV24" s="74"/>
      <c r="AW24" s="86">
        <v>4</v>
      </c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4"/>
      <c r="BJ24" s="86">
        <v>5</v>
      </c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4"/>
    </row>
    <row r="25" spans="1:80" ht="12.75" customHeight="1">
      <c r="A25" s="224"/>
      <c r="B25" s="219"/>
      <c r="C25" s="219"/>
      <c r="D25" s="220"/>
      <c r="E25" s="224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20"/>
      <c r="AN25" s="221"/>
      <c r="AO25" s="222"/>
      <c r="AP25" s="222"/>
      <c r="AQ25" s="222"/>
      <c r="AR25" s="222"/>
      <c r="AS25" s="222"/>
      <c r="AT25" s="222"/>
      <c r="AU25" s="222"/>
      <c r="AV25" s="223"/>
      <c r="AW25" s="218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20"/>
      <c r="BJ25" s="218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20"/>
    </row>
    <row r="26" spans="1:80" ht="12.75" customHeight="1">
      <c r="A26" s="224"/>
      <c r="B26" s="219"/>
      <c r="C26" s="219"/>
      <c r="D26" s="220"/>
      <c r="E26" s="224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20"/>
      <c r="AN26" s="221"/>
      <c r="AO26" s="222"/>
      <c r="AP26" s="222"/>
      <c r="AQ26" s="222"/>
      <c r="AR26" s="222"/>
      <c r="AS26" s="222"/>
      <c r="AT26" s="222"/>
      <c r="AU26" s="222"/>
      <c r="AV26" s="223"/>
      <c r="AW26" s="218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20"/>
      <c r="BJ26" s="218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20"/>
    </row>
    <row r="27" spans="1:80" ht="12.75" customHeight="1">
      <c r="A27" s="157"/>
      <c r="B27" s="132"/>
      <c r="C27" s="132"/>
      <c r="D27" s="156"/>
      <c r="E27" s="154" t="s">
        <v>24</v>
      </c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4"/>
      <c r="AN27" s="154"/>
      <c r="AO27" s="73"/>
      <c r="AP27" s="73"/>
      <c r="AQ27" s="73"/>
      <c r="AR27" s="73"/>
      <c r="AS27" s="73"/>
      <c r="AT27" s="73"/>
      <c r="AU27" s="73"/>
      <c r="AV27" s="74"/>
      <c r="AW27" s="154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4"/>
      <c r="BJ27" s="155">
        <f>SUM(BJ25:BJ26)</f>
        <v>0</v>
      </c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56"/>
    </row>
    <row r="28" spans="1:80" ht="15.75" customHeight="1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ht="15.75" customHeight="1">
      <c r="A29" s="126" t="s">
        <v>123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</row>
    <row r="30" spans="1:8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</row>
    <row r="31" spans="1:80" ht="12.75" customHeight="1">
      <c r="A31" s="153" t="s">
        <v>2</v>
      </c>
      <c r="B31" s="151"/>
      <c r="C31" s="151"/>
      <c r="D31" s="152"/>
      <c r="E31" s="153" t="s">
        <v>17</v>
      </c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2"/>
      <c r="AJ31" s="153" t="s">
        <v>29</v>
      </c>
      <c r="AK31" s="151"/>
      <c r="AL31" s="151"/>
      <c r="AM31" s="151"/>
      <c r="AN31" s="151"/>
      <c r="AO31" s="151"/>
      <c r="AP31" s="151"/>
      <c r="AQ31" s="151"/>
      <c r="AR31" s="151"/>
      <c r="AS31" s="151"/>
      <c r="AT31" s="152"/>
      <c r="AU31" s="153" t="s">
        <v>124</v>
      </c>
      <c r="AV31" s="151"/>
      <c r="AW31" s="151"/>
      <c r="AX31" s="151"/>
      <c r="AY31" s="151"/>
      <c r="AZ31" s="151"/>
      <c r="BA31" s="151"/>
      <c r="BB31" s="151"/>
      <c r="BC31" s="151"/>
      <c r="BD31" s="152"/>
      <c r="BE31" s="153" t="s">
        <v>125</v>
      </c>
      <c r="BF31" s="151"/>
      <c r="BG31" s="151"/>
      <c r="BH31" s="151"/>
      <c r="BI31" s="151"/>
      <c r="BJ31" s="151"/>
      <c r="BK31" s="151"/>
      <c r="BL31" s="151"/>
      <c r="BM31" s="151"/>
      <c r="BN31" s="151"/>
      <c r="BO31" s="152"/>
      <c r="BP31" s="153" t="s">
        <v>7</v>
      </c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2"/>
    </row>
    <row r="32" spans="1:80" ht="12.75" customHeight="1">
      <c r="A32" s="162" t="s">
        <v>8</v>
      </c>
      <c r="B32" s="127"/>
      <c r="C32" s="127"/>
      <c r="D32" s="163"/>
      <c r="E32" s="162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63"/>
      <c r="AJ32" s="162" t="s">
        <v>126</v>
      </c>
      <c r="AK32" s="127"/>
      <c r="AL32" s="127"/>
      <c r="AM32" s="127"/>
      <c r="AN32" s="127"/>
      <c r="AO32" s="127"/>
      <c r="AP32" s="127"/>
      <c r="AQ32" s="127"/>
      <c r="AR32" s="127"/>
      <c r="AS32" s="127"/>
      <c r="AT32" s="163"/>
      <c r="AU32" s="162" t="s">
        <v>127</v>
      </c>
      <c r="AV32" s="127"/>
      <c r="AW32" s="127"/>
      <c r="AX32" s="127"/>
      <c r="AY32" s="127"/>
      <c r="AZ32" s="127"/>
      <c r="BA32" s="127"/>
      <c r="BB32" s="127"/>
      <c r="BC32" s="127"/>
      <c r="BD32" s="163"/>
      <c r="BE32" s="162" t="s">
        <v>128</v>
      </c>
      <c r="BF32" s="127"/>
      <c r="BG32" s="127"/>
      <c r="BH32" s="127"/>
      <c r="BI32" s="127"/>
      <c r="BJ32" s="127"/>
      <c r="BK32" s="127"/>
      <c r="BL32" s="127"/>
      <c r="BM32" s="127"/>
      <c r="BN32" s="127"/>
      <c r="BO32" s="163"/>
      <c r="BP32" s="162" t="s">
        <v>129</v>
      </c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63"/>
    </row>
    <row r="33" spans="1:80" ht="12.75" customHeight="1">
      <c r="A33" s="162"/>
      <c r="B33" s="127"/>
      <c r="C33" s="127"/>
      <c r="D33" s="163"/>
      <c r="E33" s="162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63"/>
      <c r="AJ33" s="162" t="s">
        <v>130</v>
      </c>
      <c r="AK33" s="127"/>
      <c r="AL33" s="127"/>
      <c r="AM33" s="127"/>
      <c r="AN33" s="127"/>
      <c r="AO33" s="127"/>
      <c r="AP33" s="127"/>
      <c r="AQ33" s="127"/>
      <c r="AR33" s="127"/>
      <c r="AS33" s="127"/>
      <c r="AT33" s="163"/>
      <c r="AU33" s="162" t="s">
        <v>131</v>
      </c>
      <c r="AV33" s="127"/>
      <c r="AW33" s="127"/>
      <c r="AX33" s="127"/>
      <c r="AY33" s="127"/>
      <c r="AZ33" s="127"/>
      <c r="BA33" s="127"/>
      <c r="BB33" s="127"/>
      <c r="BC33" s="127"/>
      <c r="BD33" s="163"/>
      <c r="BE33" s="162"/>
      <c r="BF33" s="127"/>
      <c r="BG33" s="127"/>
      <c r="BH33" s="127"/>
      <c r="BI33" s="127"/>
      <c r="BJ33" s="127"/>
      <c r="BK33" s="127"/>
      <c r="BL33" s="127"/>
      <c r="BM33" s="127"/>
      <c r="BN33" s="127"/>
      <c r="BO33" s="163"/>
      <c r="BP33" s="162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63"/>
    </row>
    <row r="34" spans="1:80" ht="12.75" customHeight="1">
      <c r="A34" s="158"/>
      <c r="B34" s="132"/>
      <c r="C34" s="132"/>
      <c r="D34" s="156"/>
      <c r="E34" s="158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56"/>
      <c r="AJ34" s="158"/>
      <c r="AK34" s="132"/>
      <c r="AL34" s="132"/>
      <c r="AM34" s="132"/>
      <c r="AN34" s="132"/>
      <c r="AO34" s="132"/>
      <c r="AP34" s="132"/>
      <c r="AQ34" s="132"/>
      <c r="AR34" s="132"/>
      <c r="AS34" s="132"/>
      <c r="AT34" s="156"/>
      <c r="AU34" s="158"/>
      <c r="AV34" s="132"/>
      <c r="AW34" s="132"/>
      <c r="AX34" s="132"/>
      <c r="AY34" s="132"/>
      <c r="AZ34" s="132"/>
      <c r="BA34" s="132"/>
      <c r="BB34" s="132"/>
      <c r="BC34" s="132"/>
      <c r="BD34" s="156"/>
      <c r="BE34" s="158"/>
      <c r="BF34" s="132"/>
      <c r="BG34" s="132"/>
      <c r="BH34" s="132"/>
      <c r="BI34" s="132"/>
      <c r="BJ34" s="132"/>
      <c r="BK34" s="132"/>
      <c r="BL34" s="132"/>
      <c r="BM34" s="132"/>
      <c r="BN34" s="132"/>
      <c r="BO34" s="156"/>
      <c r="BP34" s="158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56"/>
    </row>
    <row r="35" spans="1:80" ht="12.75" customHeight="1">
      <c r="A35" s="158">
        <v>1</v>
      </c>
      <c r="B35" s="132"/>
      <c r="C35" s="132"/>
      <c r="D35" s="156"/>
      <c r="E35" s="158">
        <v>2</v>
      </c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56"/>
      <c r="AJ35" s="158">
        <v>4</v>
      </c>
      <c r="AK35" s="132"/>
      <c r="AL35" s="132"/>
      <c r="AM35" s="132"/>
      <c r="AN35" s="132"/>
      <c r="AO35" s="132"/>
      <c r="AP35" s="132"/>
      <c r="AQ35" s="132"/>
      <c r="AR35" s="132"/>
      <c r="AS35" s="132"/>
      <c r="AT35" s="156"/>
      <c r="AU35" s="158">
        <v>5</v>
      </c>
      <c r="AV35" s="132"/>
      <c r="AW35" s="132"/>
      <c r="AX35" s="132"/>
      <c r="AY35" s="132"/>
      <c r="AZ35" s="132"/>
      <c r="BA35" s="132"/>
      <c r="BB35" s="132"/>
      <c r="BC35" s="132"/>
      <c r="BD35" s="156"/>
      <c r="BE35" s="158">
        <v>6</v>
      </c>
      <c r="BF35" s="132"/>
      <c r="BG35" s="132"/>
      <c r="BH35" s="132"/>
      <c r="BI35" s="132"/>
      <c r="BJ35" s="132"/>
      <c r="BK35" s="132"/>
      <c r="BL35" s="132"/>
      <c r="BM35" s="132"/>
      <c r="BN35" s="132"/>
      <c r="BO35" s="156"/>
      <c r="BP35" s="158">
        <v>6</v>
      </c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56"/>
    </row>
    <row r="36" spans="1:80" ht="12.75" customHeight="1">
      <c r="A36" s="157">
        <v>1</v>
      </c>
      <c r="B36" s="132"/>
      <c r="C36" s="132"/>
      <c r="D36" s="156"/>
      <c r="E36" s="177" t="s">
        <v>167</v>
      </c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9"/>
      <c r="AJ36" s="225">
        <f>BP36/AU36</f>
        <v>47.417444105532212</v>
      </c>
      <c r="AK36" s="226"/>
      <c r="AL36" s="226"/>
      <c r="AM36" s="226"/>
      <c r="AN36" s="226"/>
      <c r="AO36" s="226"/>
      <c r="AP36" s="226"/>
      <c r="AQ36" s="226"/>
      <c r="AR36" s="226"/>
      <c r="AS36" s="226"/>
      <c r="AT36" s="227"/>
      <c r="AU36" s="197">
        <v>6717.57</v>
      </c>
      <c r="AV36" s="178"/>
      <c r="AW36" s="178"/>
      <c r="AX36" s="178"/>
      <c r="AY36" s="178"/>
      <c r="AZ36" s="178"/>
      <c r="BA36" s="178"/>
      <c r="BB36" s="178"/>
      <c r="BC36" s="178"/>
      <c r="BD36" s="179"/>
      <c r="BE36" s="197"/>
      <c r="BF36" s="178"/>
      <c r="BG36" s="178"/>
      <c r="BH36" s="178"/>
      <c r="BI36" s="178"/>
      <c r="BJ36" s="178"/>
      <c r="BK36" s="178"/>
      <c r="BL36" s="178"/>
      <c r="BM36" s="178"/>
      <c r="BN36" s="178"/>
      <c r="BO36" s="179"/>
      <c r="BP36" s="228">
        <v>318530</v>
      </c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  <c r="CB36" s="230"/>
    </row>
    <row r="37" spans="1:80" ht="12.75" customHeight="1">
      <c r="A37" s="157">
        <v>2</v>
      </c>
      <c r="B37" s="132"/>
      <c r="C37" s="132"/>
      <c r="D37" s="156"/>
      <c r="E37" s="177" t="s">
        <v>168</v>
      </c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9"/>
      <c r="AJ37" s="225">
        <f>BP37/AU37</f>
        <v>67671.553006161033</v>
      </c>
      <c r="AK37" s="226"/>
      <c r="AL37" s="226"/>
      <c r="AM37" s="226"/>
      <c r="AN37" s="226"/>
      <c r="AO37" s="226"/>
      <c r="AP37" s="226"/>
      <c r="AQ37" s="226"/>
      <c r="AR37" s="226"/>
      <c r="AS37" s="226"/>
      <c r="AT37" s="227"/>
      <c r="AU37" s="197">
        <v>4.7069999999999999</v>
      </c>
      <c r="AV37" s="178"/>
      <c r="AW37" s="178"/>
      <c r="AX37" s="178"/>
      <c r="AY37" s="178"/>
      <c r="AZ37" s="178"/>
      <c r="BA37" s="178"/>
      <c r="BB37" s="178"/>
      <c r="BC37" s="178"/>
      <c r="BD37" s="179"/>
      <c r="BE37" s="197"/>
      <c r="BF37" s="178"/>
      <c r="BG37" s="178"/>
      <c r="BH37" s="178"/>
      <c r="BI37" s="178"/>
      <c r="BJ37" s="178"/>
      <c r="BK37" s="178"/>
      <c r="BL37" s="178"/>
      <c r="BM37" s="178"/>
      <c r="BN37" s="178"/>
      <c r="BO37" s="179"/>
      <c r="BP37" s="228">
        <v>318530</v>
      </c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  <c r="CB37" s="230"/>
    </row>
    <row r="38" spans="1:80" s="11" customFormat="1" ht="12.75" customHeight="1">
      <c r="A38" s="157">
        <v>3</v>
      </c>
      <c r="B38" s="132"/>
      <c r="C38" s="132"/>
      <c r="D38" s="156"/>
      <c r="E38" s="231" t="s">
        <v>184</v>
      </c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1"/>
      <c r="AJ38" s="198"/>
      <c r="AK38" s="207"/>
      <c r="AL38" s="207"/>
      <c r="AM38" s="207"/>
      <c r="AN38" s="207"/>
      <c r="AO38" s="207"/>
      <c r="AP38" s="207"/>
      <c r="AQ38" s="207"/>
      <c r="AR38" s="207"/>
      <c r="AS38" s="207"/>
      <c r="AT38" s="208"/>
      <c r="AU38" s="198"/>
      <c r="AV38" s="207"/>
      <c r="AW38" s="207"/>
      <c r="AX38" s="207"/>
      <c r="AY38" s="207"/>
      <c r="AZ38" s="207"/>
      <c r="BA38" s="207"/>
      <c r="BB38" s="207"/>
      <c r="BC38" s="207"/>
      <c r="BD38" s="208"/>
      <c r="BE38" s="212"/>
      <c r="BF38" s="213"/>
      <c r="BG38" s="213"/>
      <c r="BH38" s="213"/>
      <c r="BI38" s="213"/>
      <c r="BJ38" s="213"/>
      <c r="BK38" s="213"/>
      <c r="BL38" s="213"/>
      <c r="BM38" s="213"/>
      <c r="BN38" s="213"/>
      <c r="BO38" s="214"/>
      <c r="BP38" s="232">
        <v>0</v>
      </c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4"/>
    </row>
    <row r="39" spans="1:80" ht="12.75" customHeight="1">
      <c r="A39" s="157"/>
      <c r="B39" s="132"/>
      <c r="C39" s="132"/>
      <c r="D39" s="156"/>
      <c r="E39" s="154" t="s">
        <v>24</v>
      </c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4"/>
      <c r="AJ39" s="159" t="s">
        <v>25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56"/>
      <c r="AU39" s="159" t="s">
        <v>25</v>
      </c>
      <c r="AV39" s="132"/>
      <c r="AW39" s="132"/>
      <c r="AX39" s="132"/>
      <c r="AY39" s="132"/>
      <c r="AZ39" s="132"/>
      <c r="BA39" s="132"/>
      <c r="BB39" s="132"/>
      <c r="BC39" s="132"/>
      <c r="BD39" s="156"/>
      <c r="BE39" s="159" t="s">
        <v>25</v>
      </c>
      <c r="BF39" s="132"/>
      <c r="BG39" s="132"/>
      <c r="BH39" s="132"/>
      <c r="BI39" s="132"/>
      <c r="BJ39" s="132"/>
      <c r="BK39" s="132"/>
      <c r="BL39" s="132"/>
      <c r="BM39" s="132"/>
      <c r="BN39" s="132"/>
      <c r="BO39" s="156"/>
      <c r="BP39" s="215">
        <f>SUM(BP36:BP38)</f>
        <v>637060</v>
      </c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7"/>
    </row>
    <row r="40" spans="1:80" s="50" customFormat="1" ht="12.75" customHeight="1">
      <c r="A40" s="61"/>
      <c r="B40" s="62"/>
      <c r="C40" s="62"/>
      <c r="D40" s="62"/>
      <c r="E40" s="63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4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4"/>
      <c r="AV40" s="62"/>
      <c r="AW40" s="62"/>
      <c r="AX40" s="62"/>
      <c r="AY40" s="62"/>
      <c r="AZ40" s="62"/>
      <c r="BA40" s="62"/>
      <c r="BB40" s="62"/>
      <c r="BC40" s="62"/>
      <c r="BD40" s="62"/>
      <c r="BE40" s="64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5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</row>
    <row r="41" spans="1:80" s="50" customFormat="1" ht="12.75" customHeight="1">
      <c r="A41" s="61"/>
      <c r="B41" s="62"/>
      <c r="C41" s="62"/>
      <c r="D41" s="62"/>
      <c r="E41" s="63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4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4"/>
      <c r="AV41" s="62"/>
      <c r="AW41" s="62"/>
      <c r="AX41" s="62"/>
      <c r="AY41" s="62"/>
      <c r="AZ41" s="62"/>
      <c r="BA41" s="62"/>
      <c r="BB41" s="62"/>
      <c r="BC41" s="62"/>
      <c r="BD41" s="62"/>
      <c r="BE41" s="64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5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</row>
    <row r="42" spans="1:80" s="50" customFormat="1" ht="12.75" customHeight="1">
      <c r="A42" s="61"/>
      <c r="B42" s="62"/>
      <c r="C42" s="62"/>
      <c r="D42" s="62"/>
      <c r="E42" s="63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4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4"/>
      <c r="AV42" s="62"/>
      <c r="AW42" s="62"/>
      <c r="AX42" s="62"/>
      <c r="AY42" s="62"/>
      <c r="AZ42" s="62"/>
      <c r="BA42" s="62"/>
      <c r="BB42" s="62"/>
      <c r="BC42" s="62"/>
      <c r="BD42" s="62"/>
      <c r="BE42" s="64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5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</row>
    <row r="43" spans="1:80" s="50" customFormat="1" ht="12.75" customHeight="1">
      <c r="A43" s="61"/>
      <c r="B43" s="62"/>
      <c r="C43" s="62"/>
      <c r="D43" s="62"/>
      <c r="E43" s="63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4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4"/>
      <c r="AV43" s="62"/>
      <c r="AW43" s="62"/>
      <c r="AX43" s="62"/>
      <c r="AY43" s="62"/>
      <c r="AZ43" s="62"/>
      <c r="BA43" s="62"/>
      <c r="BB43" s="62"/>
      <c r="BC43" s="62"/>
      <c r="BD43" s="62"/>
      <c r="BE43" s="64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5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</row>
    <row r="44" spans="1:80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</row>
    <row r="45" spans="1:80" ht="15.75" customHeight="1">
      <c r="A45" s="126" t="s">
        <v>132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</row>
    <row r="46" spans="1:80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</row>
    <row r="47" spans="1:80" ht="12.75" customHeight="1">
      <c r="A47" s="153" t="s">
        <v>2</v>
      </c>
      <c r="B47" s="151"/>
      <c r="C47" s="151"/>
      <c r="D47" s="152"/>
      <c r="E47" s="153" t="s">
        <v>17</v>
      </c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2"/>
      <c r="AR47" s="153" t="s">
        <v>6</v>
      </c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2"/>
      <c r="BD47" s="153" t="s">
        <v>133</v>
      </c>
      <c r="BE47" s="151"/>
      <c r="BF47" s="151"/>
      <c r="BG47" s="151"/>
      <c r="BH47" s="151"/>
      <c r="BI47" s="151"/>
      <c r="BJ47" s="151"/>
      <c r="BK47" s="151"/>
      <c r="BL47" s="151"/>
      <c r="BM47" s="151"/>
      <c r="BN47" s="152"/>
      <c r="BO47" s="153" t="s">
        <v>113</v>
      </c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2"/>
    </row>
    <row r="48" spans="1:80" ht="12.75" customHeight="1">
      <c r="A48" s="162" t="s">
        <v>8</v>
      </c>
      <c r="B48" s="127"/>
      <c r="C48" s="127"/>
      <c r="D48" s="163"/>
      <c r="E48" s="162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63"/>
      <c r="AR48" s="162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63"/>
      <c r="BD48" s="162" t="s">
        <v>134</v>
      </c>
      <c r="BE48" s="127"/>
      <c r="BF48" s="127"/>
      <c r="BG48" s="127"/>
      <c r="BH48" s="127"/>
      <c r="BI48" s="127"/>
      <c r="BJ48" s="127"/>
      <c r="BK48" s="127"/>
      <c r="BL48" s="127"/>
      <c r="BM48" s="127"/>
      <c r="BN48" s="163"/>
      <c r="BO48" s="162" t="s">
        <v>135</v>
      </c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63"/>
    </row>
    <row r="49" spans="1:80" ht="12.75" customHeight="1">
      <c r="A49" s="162"/>
      <c r="B49" s="127"/>
      <c r="C49" s="127"/>
      <c r="D49" s="163"/>
      <c r="E49" s="162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63"/>
      <c r="AR49" s="162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63"/>
      <c r="BD49" s="162" t="s">
        <v>136</v>
      </c>
      <c r="BE49" s="127"/>
      <c r="BF49" s="127"/>
      <c r="BG49" s="127"/>
      <c r="BH49" s="127"/>
      <c r="BI49" s="127"/>
      <c r="BJ49" s="127"/>
      <c r="BK49" s="127"/>
      <c r="BL49" s="127"/>
      <c r="BM49" s="127"/>
      <c r="BN49" s="163"/>
      <c r="BO49" s="162" t="s">
        <v>16</v>
      </c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63"/>
    </row>
    <row r="50" spans="1:80" ht="12.75" customHeight="1">
      <c r="A50" s="86">
        <v>1</v>
      </c>
      <c r="B50" s="73"/>
      <c r="C50" s="73"/>
      <c r="D50" s="74"/>
      <c r="E50" s="86">
        <v>2</v>
      </c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4"/>
      <c r="AR50" s="86">
        <v>4</v>
      </c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4"/>
      <c r="BD50" s="86">
        <v>5</v>
      </c>
      <c r="BE50" s="73"/>
      <c r="BF50" s="73"/>
      <c r="BG50" s="73"/>
      <c r="BH50" s="73"/>
      <c r="BI50" s="73"/>
      <c r="BJ50" s="73"/>
      <c r="BK50" s="73"/>
      <c r="BL50" s="73"/>
      <c r="BM50" s="73"/>
      <c r="BN50" s="74"/>
      <c r="BO50" s="86">
        <v>6</v>
      </c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4"/>
    </row>
    <row r="51" spans="1:80" ht="12.75" customHeight="1">
      <c r="A51" s="157"/>
      <c r="B51" s="132"/>
      <c r="C51" s="132"/>
      <c r="D51" s="156"/>
      <c r="E51" s="157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56"/>
      <c r="AR51" s="155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56"/>
      <c r="BD51" s="155"/>
      <c r="BE51" s="132"/>
      <c r="BF51" s="132"/>
      <c r="BG51" s="132"/>
      <c r="BH51" s="132"/>
      <c r="BI51" s="132"/>
      <c r="BJ51" s="132"/>
      <c r="BK51" s="132"/>
      <c r="BL51" s="132"/>
      <c r="BM51" s="132"/>
      <c r="BN51" s="156"/>
      <c r="BO51" s="155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56"/>
    </row>
    <row r="52" spans="1:80" ht="12.75" customHeight="1">
      <c r="A52" s="157"/>
      <c r="B52" s="132"/>
      <c r="C52" s="132"/>
      <c r="D52" s="156"/>
      <c r="E52" s="157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56"/>
      <c r="AR52" s="155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56"/>
      <c r="BD52" s="155"/>
      <c r="BE52" s="132"/>
      <c r="BF52" s="132"/>
      <c r="BG52" s="132"/>
      <c r="BH52" s="132"/>
      <c r="BI52" s="132"/>
      <c r="BJ52" s="132"/>
      <c r="BK52" s="132"/>
      <c r="BL52" s="132"/>
      <c r="BM52" s="132"/>
      <c r="BN52" s="156"/>
      <c r="BO52" s="155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56"/>
    </row>
    <row r="53" spans="1:80" ht="12.75" customHeight="1">
      <c r="A53" s="157"/>
      <c r="B53" s="132"/>
      <c r="C53" s="132"/>
      <c r="D53" s="156"/>
      <c r="E53" s="154" t="s">
        <v>24</v>
      </c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4"/>
      <c r="AR53" s="159" t="s">
        <v>25</v>
      </c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56"/>
      <c r="BD53" s="159" t="s">
        <v>25</v>
      </c>
      <c r="BE53" s="132"/>
      <c r="BF53" s="132"/>
      <c r="BG53" s="132"/>
      <c r="BH53" s="132"/>
      <c r="BI53" s="132"/>
      <c r="BJ53" s="132"/>
      <c r="BK53" s="132"/>
      <c r="BL53" s="132"/>
      <c r="BM53" s="132"/>
      <c r="BN53" s="156"/>
      <c r="BO53" s="161" t="s">
        <v>25</v>
      </c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4"/>
    </row>
    <row r="54" spans="1:80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</row>
    <row r="55" spans="1:80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  <row r="1001" spans="1:80" ht="12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</row>
    <row r="1002" spans="1:80" ht="12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</row>
    <row r="1003" spans="1:80" ht="12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</row>
    <row r="1004" spans="1:80" ht="12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</row>
    <row r="1005" spans="1:80" ht="12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</row>
  </sheetData>
  <mergeCells count="184">
    <mergeCell ref="E36:AI36"/>
    <mergeCell ref="AU37:BD37"/>
    <mergeCell ref="BE37:BO37"/>
    <mergeCell ref="AU36:BD36"/>
    <mergeCell ref="BE36:BO36"/>
    <mergeCell ref="A45:CB45"/>
    <mergeCell ref="E47:AQ47"/>
    <mergeCell ref="A38:D38"/>
    <mergeCell ref="E38:AI38"/>
    <mergeCell ref="AJ38:AT38"/>
    <mergeCell ref="AU38:BD38"/>
    <mergeCell ref="BE38:BO38"/>
    <mergeCell ref="BP38:CB38"/>
    <mergeCell ref="E50:AQ50"/>
    <mergeCell ref="E51:AQ51"/>
    <mergeCell ref="AR51:BC51"/>
    <mergeCell ref="BD51:BN51"/>
    <mergeCell ref="A51:D51"/>
    <mergeCell ref="A50:D50"/>
    <mergeCell ref="AR50:BC50"/>
    <mergeCell ref="BD50:BN50"/>
    <mergeCell ref="BO50:CB50"/>
    <mergeCell ref="BO51:CB51"/>
    <mergeCell ref="A33:D33"/>
    <mergeCell ref="E33:AI33"/>
    <mergeCell ref="E35:AI35"/>
    <mergeCell ref="A34:D34"/>
    <mergeCell ref="A35:D35"/>
    <mergeCell ref="E34:AI34"/>
    <mergeCell ref="BP33:CB33"/>
    <mergeCell ref="BE33:BO33"/>
    <mergeCell ref="A49:D49"/>
    <mergeCell ref="E48:AQ48"/>
    <mergeCell ref="E49:AQ49"/>
    <mergeCell ref="AR49:BC49"/>
    <mergeCell ref="BD49:BN49"/>
    <mergeCell ref="BO49:CB49"/>
    <mergeCell ref="AJ35:AT35"/>
    <mergeCell ref="AJ37:AT37"/>
    <mergeCell ref="E39:AI39"/>
    <mergeCell ref="AJ36:AT36"/>
    <mergeCell ref="E37:AI37"/>
    <mergeCell ref="BP37:CB37"/>
    <mergeCell ref="BP36:CB36"/>
    <mergeCell ref="AR47:BC47"/>
    <mergeCell ref="BD47:BN47"/>
    <mergeCell ref="BO47:CB47"/>
    <mergeCell ref="A53:D53"/>
    <mergeCell ref="E53:AQ53"/>
    <mergeCell ref="AR53:BC53"/>
    <mergeCell ref="BD53:BN53"/>
    <mergeCell ref="BO53:CB53"/>
    <mergeCell ref="A52:D52"/>
    <mergeCell ref="E52:AQ52"/>
    <mergeCell ref="BO52:CB52"/>
    <mergeCell ref="A15:D15"/>
    <mergeCell ref="A16:D16"/>
    <mergeCell ref="E15:AI15"/>
    <mergeCell ref="A21:D21"/>
    <mergeCell ref="E21:AM21"/>
    <mergeCell ref="A24:D24"/>
    <mergeCell ref="E24:AM24"/>
    <mergeCell ref="A25:D25"/>
    <mergeCell ref="E25:AM25"/>
    <mergeCell ref="A26:D26"/>
    <mergeCell ref="E26:AM26"/>
    <mergeCell ref="AN26:AV26"/>
    <mergeCell ref="AW26:BI26"/>
    <mergeCell ref="BJ23:CB23"/>
    <mergeCell ref="BJ25:CB25"/>
    <mergeCell ref="BJ27:CB27"/>
    <mergeCell ref="AU14:BD14"/>
    <mergeCell ref="BE14:BO14"/>
    <mergeCell ref="AR52:BC52"/>
    <mergeCell ref="BD52:BN52"/>
    <mergeCell ref="E14:AI14"/>
    <mergeCell ref="BJ24:CB24"/>
    <mergeCell ref="AW23:BI23"/>
    <mergeCell ref="AN23:AV23"/>
    <mergeCell ref="AW21:BI21"/>
    <mergeCell ref="AN21:AV21"/>
    <mergeCell ref="AW20:BI20"/>
    <mergeCell ref="AN20:AV20"/>
    <mergeCell ref="BJ20:CB20"/>
    <mergeCell ref="BJ21:CB21"/>
    <mergeCell ref="AW25:BI25"/>
    <mergeCell ref="AN25:AV25"/>
    <mergeCell ref="BJ26:CB26"/>
    <mergeCell ref="E22:AM22"/>
    <mergeCell ref="AW22:BI22"/>
    <mergeCell ref="AN22:AV22"/>
    <mergeCell ref="BJ22:CB22"/>
    <mergeCell ref="E23:AM23"/>
    <mergeCell ref="AW24:BI24"/>
    <mergeCell ref="AN24:AV24"/>
    <mergeCell ref="A1:CB1"/>
    <mergeCell ref="S3:CB3"/>
    <mergeCell ref="AH5:CB5"/>
    <mergeCell ref="A7:CB7"/>
    <mergeCell ref="E20:AM20"/>
    <mergeCell ref="A20:D20"/>
    <mergeCell ref="A14:D14"/>
    <mergeCell ref="E16:AI16"/>
    <mergeCell ref="E11:AI11"/>
    <mergeCell ref="E12:AI12"/>
    <mergeCell ref="AU12:BD12"/>
    <mergeCell ref="BE12:BO12"/>
    <mergeCell ref="E13:AI13"/>
    <mergeCell ref="AJ13:AT13"/>
    <mergeCell ref="AU13:BD13"/>
    <mergeCell ref="BE13:BO13"/>
    <mergeCell ref="A13:D13"/>
    <mergeCell ref="A11:D11"/>
    <mergeCell ref="A12:D12"/>
    <mergeCell ref="AJ11:AT11"/>
    <mergeCell ref="AU11:BD11"/>
    <mergeCell ref="BE16:BO16"/>
    <mergeCell ref="BE15:BO15"/>
    <mergeCell ref="AU16:BD16"/>
    <mergeCell ref="BP11:CB11"/>
    <mergeCell ref="BE11:BO11"/>
    <mergeCell ref="BP13:CB13"/>
    <mergeCell ref="BP12:CB12"/>
    <mergeCell ref="A10:D10"/>
    <mergeCell ref="A9:D9"/>
    <mergeCell ref="AJ9:AT9"/>
    <mergeCell ref="E9:AI9"/>
    <mergeCell ref="AJ10:AT10"/>
    <mergeCell ref="AJ12:AT12"/>
    <mergeCell ref="AU9:BD9"/>
    <mergeCell ref="BE9:BO9"/>
    <mergeCell ref="AU10:BD10"/>
    <mergeCell ref="E10:AI10"/>
    <mergeCell ref="BE10:BO10"/>
    <mergeCell ref="BP10:CB10"/>
    <mergeCell ref="BP9:CB9"/>
    <mergeCell ref="AJ14:AT14"/>
    <mergeCell ref="BP14:CB14"/>
    <mergeCell ref="BP15:CB15"/>
    <mergeCell ref="BE35:BO35"/>
    <mergeCell ref="BP35:CB35"/>
    <mergeCell ref="BE31:BO31"/>
    <mergeCell ref="BE32:BO32"/>
    <mergeCell ref="BP32:CB32"/>
    <mergeCell ref="AU34:BD34"/>
    <mergeCell ref="AU35:BD35"/>
    <mergeCell ref="AJ33:AT33"/>
    <mergeCell ref="AJ34:AT34"/>
    <mergeCell ref="E27:AM27"/>
    <mergeCell ref="E31:AI31"/>
    <mergeCell ref="AJ31:AT31"/>
    <mergeCell ref="AU31:BD31"/>
    <mergeCell ref="BP31:CB31"/>
    <mergeCell ref="AW27:BI27"/>
    <mergeCell ref="AU32:BD32"/>
    <mergeCell ref="AU33:BD33"/>
    <mergeCell ref="AJ16:AT16"/>
    <mergeCell ref="AJ15:AT15"/>
    <mergeCell ref="AU15:BD15"/>
    <mergeCell ref="A29:CB29"/>
    <mergeCell ref="BE34:BO34"/>
    <mergeCell ref="BP34:CB34"/>
    <mergeCell ref="BE39:BO39"/>
    <mergeCell ref="BP39:CB39"/>
    <mergeCell ref="AJ39:AT39"/>
    <mergeCell ref="AU39:BD39"/>
    <mergeCell ref="AR48:BC48"/>
    <mergeCell ref="BD48:BN48"/>
    <mergeCell ref="BP16:CB16"/>
    <mergeCell ref="A18:CB18"/>
    <mergeCell ref="A27:D27"/>
    <mergeCell ref="A31:D31"/>
    <mergeCell ref="AN27:AV27"/>
    <mergeCell ref="A22:D22"/>
    <mergeCell ref="A23:D23"/>
    <mergeCell ref="BO48:CB48"/>
    <mergeCell ref="A48:D48"/>
    <mergeCell ref="A36:D36"/>
    <mergeCell ref="A39:D39"/>
    <mergeCell ref="A37:D37"/>
    <mergeCell ref="A47:D47"/>
    <mergeCell ref="E32:AI32"/>
    <mergeCell ref="AJ32:AT32"/>
    <mergeCell ref="A32:D32"/>
  </mergeCells>
  <pageMargins left="0.70866141732283472" right="0.70866141732283472" top="0.15748031496062992" bottom="0.15748031496062992" header="0" footer="0"/>
  <pageSetup orientation="portrait" r:id="rId1"/>
  <headerFooter>
    <oddHeader>&amp;LПодготовлено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66FF"/>
  </sheetPr>
  <dimension ref="A1:CE1007"/>
  <sheetViews>
    <sheetView showGridLines="0" zoomScale="130" zoomScaleNormal="130" workbookViewId="0">
      <selection activeCell="CD14" sqref="CD14"/>
    </sheetView>
  </sheetViews>
  <sheetFormatPr defaultColWidth="14.42578125" defaultRowHeight="15" customHeight="1"/>
  <cols>
    <col min="1" max="79" width="1.140625" customWidth="1"/>
    <col min="80" max="80" width="1.85546875" customWidth="1"/>
  </cols>
  <sheetData>
    <row r="1" spans="1:83" ht="15.75" customHeight="1">
      <c r="A1" s="250" t="s">
        <v>188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</row>
    <row r="2" spans="1:83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3" ht="12.75" customHeight="1">
      <c r="A3" s="153" t="s">
        <v>2</v>
      </c>
      <c r="B3" s="151"/>
      <c r="C3" s="151"/>
      <c r="D3" s="152"/>
      <c r="E3" s="153" t="s">
        <v>4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2"/>
      <c r="AN3" s="153" t="s">
        <v>137</v>
      </c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2"/>
      <c r="BD3" s="153" t="s">
        <v>6</v>
      </c>
      <c r="BE3" s="151"/>
      <c r="BF3" s="151"/>
      <c r="BG3" s="151"/>
      <c r="BH3" s="151"/>
      <c r="BI3" s="151"/>
      <c r="BJ3" s="151"/>
      <c r="BK3" s="151"/>
      <c r="BL3" s="151"/>
      <c r="BM3" s="152"/>
      <c r="BN3" s="153" t="s">
        <v>113</v>
      </c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2"/>
    </row>
    <row r="4" spans="1:83" ht="12.75" customHeight="1">
      <c r="A4" s="162" t="s">
        <v>8</v>
      </c>
      <c r="B4" s="127"/>
      <c r="C4" s="127"/>
      <c r="D4" s="163"/>
      <c r="E4" s="162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63"/>
      <c r="AN4" s="162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63"/>
      <c r="BD4" s="162" t="s">
        <v>138</v>
      </c>
      <c r="BE4" s="127"/>
      <c r="BF4" s="127"/>
      <c r="BG4" s="127"/>
      <c r="BH4" s="127"/>
      <c r="BI4" s="127"/>
      <c r="BJ4" s="127"/>
      <c r="BK4" s="127"/>
      <c r="BL4" s="127"/>
      <c r="BM4" s="163"/>
      <c r="BN4" s="162" t="s">
        <v>139</v>
      </c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63"/>
    </row>
    <row r="5" spans="1:83" ht="12.75" customHeight="1">
      <c r="A5" s="162"/>
      <c r="B5" s="127"/>
      <c r="C5" s="127"/>
      <c r="D5" s="163"/>
      <c r="E5" s="162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63"/>
      <c r="AN5" s="162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63"/>
      <c r="BD5" s="162" t="s">
        <v>140</v>
      </c>
      <c r="BE5" s="127"/>
      <c r="BF5" s="127"/>
      <c r="BG5" s="127"/>
      <c r="BH5" s="127"/>
      <c r="BI5" s="127"/>
      <c r="BJ5" s="127"/>
      <c r="BK5" s="127"/>
      <c r="BL5" s="127"/>
      <c r="BM5" s="163"/>
      <c r="BN5" s="162" t="s">
        <v>16</v>
      </c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63"/>
    </row>
    <row r="6" spans="1:83" ht="12.75" customHeight="1">
      <c r="A6" s="86">
        <v>1</v>
      </c>
      <c r="B6" s="73"/>
      <c r="C6" s="73"/>
      <c r="D6" s="74"/>
      <c r="E6" s="86">
        <v>2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4"/>
      <c r="AN6" s="86">
        <v>3</v>
      </c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4"/>
      <c r="BD6" s="86">
        <v>4</v>
      </c>
      <c r="BE6" s="73"/>
      <c r="BF6" s="73"/>
      <c r="BG6" s="73"/>
      <c r="BH6" s="73"/>
      <c r="BI6" s="73"/>
      <c r="BJ6" s="73"/>
      <c r="BK6" s="73"/>
      <c r="BL6" s="73"/>
      <c r="BM6" s="74"/>
      <c r="BN6" s="86">
        <v>5</v>
      </c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4"/>
    </row>
    <row r="7" spans="1:83" s="27" customFormat="1" ht="12.75" customHeight="1">
      <c r="A7" s="224"/>
      <c r="B7" s="219"/>
      <c r="C7" s="219"/>
      <c r="D7" s="220"/>
      <c r="E7" s="251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20"/>
      <c r="AN7" s="218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20"/>
      <c r="BD7" s="221"/>
      <c r="BE7" s="222"/>
      <c r="BF7" s="222"/>
      <c r="BG7" s="222"/>
      <c r="BH7" s="222"/>
      <c r="BI7" s="222"/>
      <c r="BJ7" s="222"/>
      <c r="BK7" s="222"/>
      <c r="BL7" s="222"/>
      <c r="BM7" s="223"/>
      <c r="BN7" s="218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20"/>
    </row>
    <row r="8" spans="1:83" ht="12.75" customHeight="1">
      <c r="A8" s="157"/>
      <c r="B8" s="132"/>
      <c r="C8" s="132"/>
      <c r="D8" s="156"/>
      <c r="E8" s="157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56"/>
      <c r="AN8" s="155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56"/>
      <c r="BD8" s="154"/>
      <c r="BE8" s="73"/>
      <c r="BF8" s="73"/>
      <c r="BG8" s="73"/>
      <c r="BH8" s="73"/>
      <c r="BI8" s="73"/>
      <c r="BJ8" s="73"/>
      <c r="BK8" s="73"/>
      <c r="BL8" s="73"/>
      <c r="BM8" s="74"/>
      <c r="BN8" s="155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56"/>
    </row>
    <row r="9" spans="1:83" ht="12.75" customHeight="1">
      <c r="A9" s="157"/>
      <c r="B9" s="132"/>
      <c r="C9" s="132"/>
      <c r="D9" s="156"/>
      <c r="E9" s="154" t="s">
        <v>24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4"/>
      <c r="AN9" s="159" t="s">
        <v>25</v>
      </c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56"/>
      <c r="BD9" s="161" t="s">
        <v>25</v>
      </c>
      <c r="BE9" s="73"/>
      <c r="BF9" s="73"/>
      <c r="BG9" s="73"/>
      <c r="BH9" s="73"/>
      <c r="BI9" s="73"/>
      <c r="BJ9" s="73"/>
      <c r="BK9" s="73"/>
      <c r="BL9" s="73"/>
      <c r="BM9" s="74"/>
      <c r="BN9" s="155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56"/>
    </row>
    <row r="10" spans="1:83" ht="15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pans="1:83" ht="15.75" customHeight="1">
      <c r="A11" s="126" t="s">
        <v>175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</row>
    <row r="12" spans="1:83" ht="9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</row>
    <row r="13" spans="1:83" ht="12.75" customHeight="1">
      <c r="A13" s="153" t="s">
        <v>2</v>
      </c>
      <c r="B13" s="151"/>
      <c r="C13" s="151"/>
      <c r="D13" s="152"/>
      <c r="E13" s="153" t="s">
        <v>4</v>
      </c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2"/>
      <c r="BD13" s="153" t="s">
        <v>6</v>
      </c>
      <c r="BE13" s="151"/>
      <c r="BF13" s="151"/>
      <c r="BG13" s="151"/>
      <c r="BH13" s="151"/>
      <c r="BI13" s="151"/>
      <c r="BJ13" s="151"/>
      <c r="BK13" s="151"/>
      <c r="BL13" s="151"/>
      <c r="BM13" s="152"/>
      <c r="BN13" s="153" t="s">
        <v>113</v>
      </c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2"/>
    </row>
    <row r="14" spans="1:83" ht="12.75" customHeight="1">
      <c r="A14" s="162" t="s">
        <v>8</v>
      </c>
      <c r="B14" s="127"/>
      <c r="C14" s="127"/>
      <c r="D14" s="163"/>
      <c r="E14" s="162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63"/>
      <c r="BD14" s="162" t="s">
        <v>141</v>
      </c>
      <c r="BE14" s="127"/>
      <c r="BF14" s="127"/>
      <c r="BG14" s="127"/>
      <c r="BH14" s="127"/>
      <c r="BI14" s="127"/>
      <c r="BJ14" s="127"/>
      <c r="BK14" s="127"/>
      <c r="BL14" s="127"/>
      <c r="BM14" s="163"/>
      <c r="BN14" s="162" t="s">
        <v>142</v>
      </c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63"/>
    </row>
    <row r="15" spans="1:83" ht="12.75" customHeight="1">
      <c r="A15" s="162"/>
      <c r="B15" s="127"/>
      <c r="C15" s="127"/>
      <c r="D15" s="163"/>
      <c r="E15" s="158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56"/>
      <c r="BD15" s="162"/>
      <c r="BE15" s="127"/>
      <c r="BF15" s="127"/>
      <c r="BG15" s="127"/>
      <c r="BH15" s="127"/>
      <c r="BI15" s="127"/>
      <c r="BJ15" s="127"/>
      <c r="BK15" s="127"/>
      <c r="BL15" s="127"/>
      <c r="BM15" s="163"/>
      <c r="BN15" s="162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63"/>
      <c r="CE15" t="s">
        <v>158</v>
      </c>
    </row>
    <row r="16" spans="1:83" ht="12.75" customHeight="1">
      <c r="A16" s="86">
        <v>1</v>
      </c>
      <c r="B16" s="73"/>
      <c r="C16" s="73"/>
      <c r="D16" s="74"/>
      <c r="E16" s="86">
        <v>2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4"/>
      <c r="BD16" s="86">
        <v>3</v>
      </c>
      <c r="BE16" s="73"/>
      <c r="BF16" s="73"/>
      <c r="BG16" s="73"/>
      <c r="BH16" s="73"/>
      <c r="BI16" s="73"/>
      <c r="BJ16" s="73"/>
      <c r="BK16" s="73"/>
      <c r="BL16" s="73"/>
      <c r="BM16" s="74"/>
      <c r="BN16" s="86">
        <v>4</v>
      </c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4"/>
    </row>
    <row r="17" spans="1:80" ht="12.75" customHeight="1">
      <c r="A17" s="235">
        <v>1</v>
      </c>
      <c r="B17" s="236"/>
      <c r="C17" s="236"/>
      <c r="D17" s="237"/>
      <c r="E17" s="209" t="s">
        <v>169</v>
      </c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200"/>
      <c r="BD17" s="198">
        <v>1</v>
      </c>
      <c r="BE17" s="199"/>
      <c r="BF17" s="199"/>
      <c r="BG17" s="199"/>
      <c r="BH17" s="199"/>
      <c r="BI17" s="199"/>
      <c r="BJ17" s="199"/>
      <c r="BK17" s="199"/>
      <c r="BL17" s="199"/>
      <c r="BM17" s="200"/>
      <c r="BN17" s="228">
        <v>8000</v>
      </c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30"/>
    </row>
    <row r="18" spans="1:80" ht="12.75" customHeight="1">
      <c r="A18" s="235">
        <v>2</v>
      </c>
      <c r="B18" s="236"/>
      <c r="C18" s="236"/>
      <c r="D18" s="237"/>
      <c r="E18" s="209" t="s">
        <v>170</v>
      </c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200"/>
      <c r="BD18" s="198">
        <v>1</v>
      </c>
      <c r="BE18" s="199"/>
      <c r="BF18" s="199"/>
      <c r="BG18" s="199"/>
      <c r="BH18" s="199"/>
      <c r="BI18" s="199"/>
      <c r="BJ18" s="199"/>
      <c r="BK18" s="199"/>
      <c r="BL18" s="199"/>
      <c r="BM18" s="200"/>
      <c r="BN18" s="228">
        <v>18000</v>
      </c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30"/>
    </row>
    <row r="19" spans="1:80" s="11" customFormat="1" ht="12.75" customHeight="1">
      <c r="A19" s="235">
        <v>3</v>
      </c>
      <c r="B19" s="236"/>
      <c r="C19" s="236"/>
      <c r="D19" s="237"/>
      <c r="E19" s="209" t="s">
        <v>173</v>
      </c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1"/>
      <c r="BD19" s="198"/>
      <c r="BE19" s="207"/>
      <c r="BF19" s="207"/>
      <c r="BG19" s="207"/>
      <c r="BH19" s="207"/>
      <c r="BI19" s="207"/>
      <c r="BJ19" s="207"/>
      <c r="BK19" s="207"/>
      <c r="BL19" s="207"/>
      <c r="BM19" s="208"/>
      <c r="BN19" s="232">
        <f>182300-BN18-BN17</f>
        <v>156300</v>
      </c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4"/>
    </row>
    <row r="20" spans="1:80" s="11" customFormat="1" ht="12.75" customHeight="1">
      <c r="A20" s="235">
        <v>4</v>
      </c>
      <c r="B20" s="236"/>
      <c r="C20" s="236"/>
      <c r="D20" s="237"/>
      <c r="E20" s="16" t="s">
        <v>171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8"/>
      <c r="BD20" s="198">
        <v>1</v>
      </c>
      <c r="BE20" s="207"/>
      <c r="BF20" s="207"/>
      <c r="BG20" s="207"/>
      <c r="BH20" s="207"/>
      <c r="BI20" s="207"/>
      <c r="BJ20" s="207"/>
      <c r="BK20" s="207"/>
      <c r="BL20" s="207"/>
      <c r="BM20" s="208"/>
      <c r="BN20" s="232">
        <v>167992</v>
      </c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4"/>
    </row>
    <row r="21" spans="1:80" ht="12.75" customHeight="1">
      <c r="A21" s="157"/>
      <c r="B21" s="132"/>
      <c r="C21" s="132"/>
      <c r="D21" s="156"/>
      <c r="E21" s="154" t="s">
        <v>24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4"/>
      <c r="BD21" s="161" t="s">
        <v>25</v>
      </c>
      <c r="BE21" s="73"/>
      <c r="BF21" s="73"/>
      <c r="BG21" s="73"/>
      <c r="BH21" s="73"/>
      <c r="BI21" s="73"/>
      <c r="BJ21" s="73"/>
      <c r="BK21" s="73"/>
      <c r="BL21" s="73"/>
      <c r="BM21" s="74"/>
      <c r="BN21" s="215">
        <f>BN20+BN19+BN18+BN17</f>
        <v>350292</v>
      </c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7"/>
    </row>
    <row r="22" spans="1:80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</row>
    <row r="23" spans="1:80" ht="15.75" customHeight="1">
      <c r="A23" s="126" t="s">
        <v>143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</row>
    <row r="24" spans="1:80" ht="15.75" customHeight="1">
      <c r="A24" s="126" t="s">
        <v>174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</row>
    <row r="25" spans="1:80" ht="9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</row>
    <row r="26" spans="1:80" ht="12.75" customHeight="1">
      <c r="A26" s="153" t="s">
        <v>2</v>
      </c>
      <c r="B26" s="151"/>
      <c r="C26" s="151"/>
      <c r="D26" s="152"/>
      <c r="E26" s="153" t="s">
        <v>4</v>
      </c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2"/>
      <c r="AS26" s="153" t="s">
        <v>6</v>
      </c>
      <c r="AT26" s="151"/>
      <c r="AU26" s="151"/>
      <c r="AV26" s="151"/>
      <c r="AW26" s="151"/>
      <c r="AX26" s="151"/>
      <c r="AY26" s="151"/>
      <c r="AZ26" s="151"/>
      <c r="BA26" s="151"/>
      <c r="BB26" s="152"/>
      <c r="BC26" s="153" t="s">
        <v>144</v>
      </c>
      <c r="BD26" s="151"/>
      <c r="BE26" s="151"/>
      <c r="BF26" s="151"/>
      <c r="BG26" s="151"/>
      <c r="BH26" s="151"/>
      <c r="BI26" s="151"/>
      <c r="BJ26" s="151"/>
      <c r="BK26" s="151"/>
      <c r="BL26" s="151"/>
      <c r="BM26" s="152"/>
      <c r="BN26" s="153" t="s">
        <v>7</v>
      </c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2"/>
    </row>
    <row r="27" spans="1:80" ht="12.75" customHeight="1">
      <c r="A27" s="162" t="s">
        <v>8</v>
      </c>
      <c r="B27" s="127"/>
      <c r="C27" s="127"/>
      <c r="D27" s="163"/>
      <c r="E27" s="162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63"/>
      <c r="AS27" s="162"/>
      <c r="AT27" s="127"/>
      <c r="AU27" s="127"/>
      <c r="AV27" s="127"/>
      <c r="AW27" s="127"/>
      <c r="AX27" s="127"/>
      <c r="AY27" s="127"/>
      <c r="AZ27" s="127"/>
      <c r="BA27" s="127"/>
      <c r="BB27" s="163"/>
      <c r="BC27" s="162" t="s">
        <v>145</v>
      </c>
      <c r="BD27" s="127"/>
      <c r="BE27" s="127"/>
      <c r="BF27" s="127"/>
      <c r="BG27" s="127"/>
      <c r="BH27" s="127"/>
      <c r="BI27" s="127"/>
      <c r="BJ27" s="127"/>
      <c r="BK27" s="127"/>
      <c r="BL27" s="127"/>
      <c r="BM27" s="163"/>
      <c r="BN27" s="162" t="s">
        <v>146</v>
      </c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63"/>
    </row>
    <row r="28" spans="1:80" ht="12.75" customHeight="1">
      <c r="A28" s="162"/>
      <c r="B28" s="127"/>
      <c r="C28" s="127"/>
      <c r="D28" s="163"/>
      <c r="E28" s="162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63"/>
      <c r="AS28" s="162"/>
      <c r="AT28" s="127"/>
      <c r="AU28" s="127"/>
      <c r="AV28" s="127"/>
      <c r="AW28" s="127"/>
      <c r="AX28" s="127"/>
      <c r="AY28" s="127"/>
      <c r="AZ28" s="127"/>
      <c r="BA28" s="127"/>
      <c r="BB28" s="163"/>
      <c r="BC28" s="162" t="s">
        <v>16</v>
      </c>
      <c r="BD28" s="127"/>
      <c r="BE28" s="127"/>
      <c r="BF28" s="127"/>
      <c r="BG28" s="127"/>
      <c r="BH28" s="127"/>
      <c r="BI28" s="127"/>
      <c r="BJ28" s="127"/>
      <c r="BK28" s="127"/>
      <c r="BL28" s="127"/>
      <c r="BM28" s="163"/>
      <c r="BN28" s="162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63"/>
    </row>
    <row r="29" spans="1:80" ht="12.75" customHeight="1">
      <c r="A29" s="86"/>
      <c r="B29" s="73"/>
      <c r="C29" s="73"/>
      <c r="D29" s="74"/>
      <c r="E29" s="86">
        <v>1</v>
      </c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4"/>
      <c r="AS29" s="86">
        <v>2</v>
      </c>
      <c r="AT29" s="73"/>
      <c r="AU29" s="73"/>
      <c r="AV29" s="73"/>
      <c r="AW29" s="73"/>
      <c r="AX29" s="73"/>
      <c r="AY29" s="73"/>
      <c r="AZ29" s="73"/>
      <c r="BA29" s="73"/>
      <c r="BB29" s="74"/>
      <c r="BC29" s="86">
        <v>3</v>
      </c>
      <c r="BD29" s="73"/>
      <c r="BE29" s="73"/>
      <c r="BF29" s="73"/>
      <c r="BG29" s="73"/>
      <c r="BH29" s="73"/>
      <c r="BI29" s="73"/>
      <c r="BJ29" s="73"/>
      <c r="BK29" s="73"/>
      <c r="BL29" s="73"/>
      <c r="BM29" s="74"/>
      <c r="BN29" s="86">
        <v>4</v>
      </c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4"/>
    </row>
    <row r="30" spans="1:80" ht="12.75" customHeight="1">
      <c r="A30" s="235">
        <v>1</v>
      </c>
      <c r="B30" s="236"/>
      <c r="C30" s="236"/>
      <c r="D30" s="237"/>
      <c r="E30" s="241" t="s">
        <v>185</v>
      </c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243"/>
      <c r="AS30" s="201">
        <f>BN30/BC30</f>
        <v>26643.528662420384</v>
      </c>
      <c r="AT30" s="202"/>
      <c r="AU30" s="202"/>
      <c r="AV30" s="202"/>
      <c r="AW30" s="202"/>
      <c r="AX30" s="202"/>
      <c r="AY30" s="202"/>
      <c r="AZ30" s="202"/>
      <c r="BA30" s="202"/>
      <c r="BB30" s="203"/>
      <c r="BC30" s="247">
        <v>78.5</v>
      </c>
      <c r="BD30" s="248"/>
      <c r="BE30" s="248"/>
      <c r="BF30" s="248"/>
      <c r="BG30" s="248"/>
      <c r="BH30" s="248"/>
      <c r="BI30" s="248"/>
      <c r="BJ30" s="248"/>
      <c r="BK30" s="248"/>
      <c r="BL30" s="248"/>
      <c r="BM30" s="249"/>
      <c r="BN30" s="201">
        <v>2091517</v>
      </c>
      <c r="BO30" s="202"/>
      <c r="BP30" s="202"/>
      <c r="BQ30" s="202"/>
      <c r="BR30" s="202"/>
      <c r="BS30" s="202"/>
      <c r="BT30" s="202"/>
      <c r="BU30" s="202"/>
      <c r="BV30" s="202"/>
      <c r="BW30" s="202"/>
      <c r="BX30" s="202"/>
      <c r="BY30" s="202"/>
      <c r="BZ30" s="202"/>
      <c r="CA30" s="202"/>
      <c r="CB30" s="203"/>
    </row>
    <row r="31" spans="1:80" s="33" customFormat="1" ht="12.75" customHeight="1">
      <c r="A31" s="235">
        <v>1</v>
      </c>
      <c r="B31" s="236"/>
      <c r="C31" s="236"/>
      <c r="D31" s="237"/>
      <c r="E31" s="241" t="s">
        <v>195</v>
      </c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3"/>
      <c r="AS31" s="201">
        <f>BN31/BC31</f>
        <v>23884.840764331209</v>
      </c>
      <c r="AT31" s="202"/>
      <c r="AU31" s="202"/>
      <c r="AV31" s="202"/>
      <c r="AW31" s="202"/>
      <c r="AX31" s="202"/>
      <c r="AY31" s="202"/>
      <c r="AZ31" s="202"/>
      <c r="BA31" s="202"/>
      <c r="BB31" s="203"/>
      <c r="BC31" s="247">
        <v>78.5</v>
      </c>
      <c r="BD31" s="248"/>
      <c r="BE31" s="248"/>
      <c r="BF31" s="248"/>
      <c r="BG31" s="248"/>
      <c r="BH31" s="248"/>
      <c r="BI31" s="248"/>
      <c r="BJ31" s="248"/>
      <c r="BK31" s="248"/>
      <c r="BL31" s="248"/>
      <c r="BM31" s="249"/>
      <c r="BN31" s="201">
        <v>1874960</v>
      </c>
      <c r="BO31" s="202"/>
      <c r="BP31" s="202"/>
      <c r="BQ31" s="202"/>
      <c r="BR31" s="202"/>
      <c r="BS31" s="202"/>
      <c r="BT31" s="202"/>
      <c r="BU31" s="202"/>
      <c r="BV31" s="202"/>
      <c r="BW31" s="202"/>
      <c r="BX31" s="202"/>
      <c r="BY31" s="202"/>
      <c r="BZ31" s="202"/>
      <c r="CA31" s="202"/>
      <c r="CB31" s="203"/>
    </row>
    <row r="32" spans="1:80" ht="12.75" customHeight="1">
      <c r="A32" s="235">
        <v>2</v>
      </c>
      <c r="B32" s="236"/>
      <c r="C32" s="236"/>
      <c r="D32" s="237"/>
      <c r="E32" s="241" t="s">
        <v>186</v>
      </c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3"/>
      <c r="AS32" s="252"/>
      <c r="AT32" s="242"/>
      <c r="AU32" s="242"/>
      <c r="AV32" s="242"/>
      <c r="AW32" s="242"/>
      <c r="AX32" s="242"/>
      <c r="AY32" s="242"/>
      <c r="AZ32" s="242"/>
      <c r="BA32" s="242"/>
      <c r="BB32" s="243"/>
      <c r="BC32" s="244"/>
      <c r="BD32" s="245"/>
      <c r="BE32" s="245"/>
      <c r="BF32" s="245"/>
      <c r="BG32" s="245"/>
      <c r="BH32" s="245"/>
      <c r="BI32" s="245"/>
      <c r="BJ32" s="245"/>
      <c r="BK32" s="245"/>
      <c r="BL32" s="245"/>
      <c r="BM32" s="246"/>
      <c r="BN32" s="194">
        <v>30000</v>
      </c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  <c r="BY32" s="195"/>
      <c r="BZ32" s="195"/>
      <c r="CA32" s="195"/>
      <c r="CB32" s="196"/>
    </row>
    <row r="33" spans="1:80" s="12" customFormat="1" ht="12.75" customHeight="1">
      <c r="A33" s="235">
        <v>3</v>
      </c>
      <c r="B33" s="236"/>
      <c r="C33" s="236"/>
      <c r="D33" s="237"/>
      <c r="E33" s="238" t="s">
        <v>242</v>
      </c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40"/>
      <c r="AS33" s="21"/>
      <c r="AT33" s="22"/>
      <c r="AU33" s="22"/>
      <c r="AV33" s="22"/>
      <c r="AW33" s="22"/>
      <c r="AX33" s="22"/>
      <c r="AY33" s="22"/>
      <c r="AZ33" s="22"/>
      <c r="BA33" s="22"/>
      <c r="BB33" s="23"/>
      <c r="BC33" s="24"/>
      <c r="BD33" s="25"/>
      <c r="BE33" s="25"/>
      <c r="BF33" s="25"/>
      <c r="BG33" s="25"/>
      <c r="BH33" s="25"/>
      <c r="BI33" s="25"/>
      <c r="BJ33" s="25"/>
      <c r="BK33" s="25"/>
      <c r="BL33" s="25"/>
      <c r="BM33" s="26"/>
      <c r="BN33" s="194">
        <v>213000</v>
      </c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6"/>
    </row>
    <row r="34" spans="1:80" s="12" customFormat="1" ht="12.75" customHeight="1">
      <c r="A34" s="235">
        <v>4</v>
      </c>
      <c r="B34" s="236"/>
      <c r="C34" s="236"/>
      <c r="D34" s="237"/>
      <c r="E34" s="238" t="s">
        <v>187</v>
      </c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40"/>
      <c r="AS34" s="21"/>
      <c r="AT34" s="22"/>
      <c r="AU34" s="22"/>
      <c r="AV34" s="22"/>
      <c r="AW34" s="22"/>
      <c r="AX34" s="22"/>
      <c r="AY34" s="22"/>
      <c r="AZ34" s="22"/>
      <c r="BA34" s="22"/>
      <c r="BB34" s="23"/>
      <c r="BC34" s="24"/>
      <c r="BD34" s="25"/>
      <c r="BE34" s="25"/>
      <c r="BF34" s="25"/>
      <c r="BG34" s="25"/>
      <c r="BH34" s="25"/>
      <c r="BI34" s="25"/>
      <c r="BJ34" s="25"/>
      <c r="BK34" s="25"/>
      <c r="BL34" s="25"/>
      <c r="BM34" s="26"/>
      <c r="BN34" s="194">
        <v>122544</v>
      </c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195"/>
      <c r="CB34" s="196"/>
    </row>
    <row r="35" spans="1:80" s="50" customFormat="1" ht="12.75" customHeight="1">
      <c r="A35" s="235">
        <v>5</v>
      </c>
      <c r="B35" s="236"/>
      <c r="C35" s="236"/>
      <c r="D35" s="237"/>
      <c r="E35" s="238" t="s">
        <v>241</v>
      </c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40"/>
      <c r="AS35" s="57"/>
      <c r="AT35" s="52"/>
      <c r="AU35" s="52"/>
      <c r="AV35" s="52"/>
      <c r="AW35" s="52"/>
      <c r="AX35" s="52"/>
      <c r="AY35" s="52"/>
      <c r="AZ35" s="52"/>
      <c r="BA35" s="52"/>
      <c r="BB35" s="53"/>
      <c r="BC35" s="54"/>
      <c r="BD35" s="55"/>
      <c r="BE35" s="55"/>
      <c r="BF35" s="55"/>
      <c r="BG35" s="55"/>
      <c r="BH35" s="55"/>
      <c r="BI35" s="55"/>
      <c r="BJ35" s="55"/>
      <c r="BK35" s="55"/>
      <c r="BL35" s="55"/>
      <c r="BM35" s="56"/>
      <c r="BN35" s="194">
        <v>10500</v>
      </c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6"/>
    </row>
    <row r="36" spans="1:80" s="50" customFormat="1" ht="12.75" customHeight="1">
      <c r="A36" s="235">
        <v>6</v>
      </c>
      <c r="B36" s="236"/>
      <c r="C36" s="236"/>
      <c r="D36" s="237"/>
      <c r="E36" s="238" t="s">
        <v>243</v>
      </c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40"/>
      <c r="AS36" s="57"/>
      <c r="AT36" s="52"/>
      <c r="AU36" s="52"/>
      <c r="AV36" s="52"/>
      <c r="AW36" s="52"/>
      <c r="AX36" s="52"/>
      <c r="AY36" s="52"/>
      <c r="AZ36" s="52"/>
      <c r="BA36" s="52"/>
      <c r="BB36" s="53"/>
      <c r="BC36" s="54"/>
      <c r="BD36" s="55"/>
      <c r="BE36" s="55"/>
      <c r="BF36" s="55"/>
      <c r="BG36" s="55"/>
      <c r="BH36" s="55"/>
      <c r="BI36" s="55"/>
      <c r="BJ36" s="55"/>
      <c r="BK36" s="55"/>
      <c r="BL36" s="55"/>
      <c r="BM36" s="56"/>
      <c r="BN36" s="194">
        <v>18500</v>
      </c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  <c r="BY36" s="195"/>
      <c r="BZ36" s="195"/>
      <c r="CA36" s="195"/>
      <c r="CB36" s="196"/>
    </row>
    <row r="37" spans="1:80" ht="12.75" customHeight="1">
      <c r="A37" s="157"/>
      <c r="B37" s="132"/>
      <c r="C37" s="132"/>
      <c r="D37" s="156"/>
      <c r="E37" s="154" t="s">
        <v>24</v>
      </c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4"/>
      <c r="AS37" s="159" t="s">
        <v>25</v>
      </c>
      <c r="AT37" s="132"/>
      <c r="AU37" s="132"/>
      <c r="AV37" s="132"/>
      <c r="AW37" s="132"/>
      <c r="AX37" s="132"/>
      <c r="AY37" s="132"/>
      <c r="AZ37" s="132"/>
      <c r="BA37" s="132"/>
      <c r="BB37" s="156"/>
      <c r="BC37" s="161" t="s">
        <v>25</v>
      </c>
      <c r="BD37" s="73"/>
      <c r="BE37" s="73"/>
      <c r="BF37" s="73"/>
      <c r="BG37" s="73"/>
      <c r="BH37" s="73"/>
      <c r="BI37" s="73"/>
      <c r="BJ37" s="73"/>
      <c r="BK37" s="73"/>
      <c r="BL37" s="73"/>
      <c r="BM37" s="74"/>
      <c r="BN37" s="215">
        <f>SUM(BN30:BO36)</f>
        <v>4361021</v>
      </c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7"/>
    </row>
    <row r="38" spans="1:80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</row>
    <row r="39" spans="1:80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</row>
    <row r="40" spans="1:8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</row>
    <row r="41" spans="1:80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</row>
    <row r="42" spans="1:80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</row>
    <row r="43" spans="1:80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</row>
    <row r="44" spans="1:80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</row>
    <row r="46" spans="1:80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</row>
    <row r="47" spans="1:80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</row>
    <row r="48" spans="1:80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</row>
    <row r="49" spans="1:80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</row>
    <row r="50" spans="1:8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</row>
    <row r="51" spans="1:80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  <row r="52" spans="1:80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</row>
    <row r="53" spans="1:80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</row>
    <row r="54" spans="1:80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</row>
    <row r="67" spans="1:80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</row>
    <row r="68" spans="1:80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</row>
    <row r="69" spans="1:80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</row>
    <row r="70" spans="1:8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</row>
    <row r="71" spans="1:80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</row>
    <row r="72" spans="1:80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</row>
    <row r="73" spans="1:80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</row>
    <row r="74" spans="1:80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spans="1:80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</row>
    <row r="76" spans="1:80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</row>
    <row r="78" spans="1:80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</row>
    <row r="79" spans="1:80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</row>
    <row r="80" spans="1: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</row>
    <row r="81" spans="1:80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</row>
    <row r="82" spans="1:80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</row>
    <row r="83" spans="1:80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</row>
    <row r="84" spans="1:80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</row>
    <row r="85" spans="1:80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</row>
    <row r="86" spans="1:80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</row>
    <row r="87" spans="1:80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</row>
    <row r="88" spans="1:80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</row>
    <row r="89" spans="1:80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</row>
    <row r="90" spans="1:8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</row>
    <row r="91" spans="1:80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</row>
    <row r="92" spans="1:80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</row>
    <row r="93" spans="1:80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</row>
    <row r="97" spans="1:80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</row>
    <row r="98" spans="1:80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</row>
    <row r="99" spans="1:80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</row>
    <row r="100" spans="1:8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</row>
    <row r="101" spans="1:80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</row>
    <row r="102" spans="1:80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</row>
    <row r="103" spans="1:80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</row>
    <row r="104" spans="1:80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spans="1:80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</row>
    <row r="106" spans="1:80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</row>
    <row r="107" spans="1:80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</row>
    <row r="108" spans="1:80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</row>
    <row r="110" spans="1:8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</row>
    <row r="111" spans="1:80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</row>
    <row r="112" spans="1:80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</row>
    <row r="113" spans="1:80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</row>
    <row r="114" spans="1:80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</row>
    <row r="115" spans="1:80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</row>
    <row r="116" spans="1:80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</row>
    <row r="117" spans="1:80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</row>
    <row r="118" spans="1:80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</row>
    <row r="119" spans="1:80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spans="1:8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</row>
    <row r="121" spans="1:80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</row>
    <row r="122" spans="1:80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</row>
    <row r="123" spans="1:80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</row>
    <row r="124" spans="1:80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</row>
    <row r="125" spans="1:80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</row>
    <row r="126" spans="1:80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spans="1:80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</row>
    <row r="128" spans="1:80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</row>
    <row r="129" spans="1:80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</row>
    <row r="130" spans="1:8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1:80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1:80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1:80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1:80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1:80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1:80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1:80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1:80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1:80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1:8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1:80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1:80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1:80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1:80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1:80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1:80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1:80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1:80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1:8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</row>
    <row r="151" spans="1:80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</row>
    <row r="152" spans="1:80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</row>
    <row r="153" spans="1:80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</row>
    <row r="155" spans="1:80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1:80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1:8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1:80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1:80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1:80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1:80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1:80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1:80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</row>
    <row r="167" spans="1:80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</row>
    <row r="169" spans="1:80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</row>
    <row r="170" spans="1:8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</row>
    <row r="171" spans="1:80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</row>
    <row r="172" spans="1:80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</row>
    <row r="174" spans="1:80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</row>
    <row r="175" spans="1:80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</row>
    <row r="176" spans="1:80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</row>
    <row r="177" spans="1:80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</row>
    <row r="178" spans="1:80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</row>
    <row r="179" spans="1:80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</row>
    <row r="180" spans="1: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</row>
    <row r="181" spans="1:80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</row>
    <row r="183" spans="1:80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</row>
    <row r="184" spans="1:80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</row>
    <row r="185" spans="1:80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</row>
    <row r="186" spans="1:80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spans="1:80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</row>
    <row r="188" spans="1:80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</row>
    <row r="189" spans="1:80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</row>
    <row r="190" spans="1:8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</row>
    <row r="191" spans="1:80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</row>
    <row r="192" spans="1:80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spans="1:80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</row>
    <row r="194" spans="1:80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spans="1:80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</row>
    <row r="197" spans="1:80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</row>
    <row r="199" spans="1:80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</row>
    <row r="200" spans="1:8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</row>
    <row r="201" spans="1:80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</row>
    <row r="202" spans="1:80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</row>
    <row r="203" spans="1:80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1:80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1:80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1:80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</row>
    <row r="207" spans="1:80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</row>
    <row r="208" spans="1:80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</row>
    <row r="209" spans="1:80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</row>
    <row r="210" spans="1:8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</row>
    <row r="211" spans="1:80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</row>
    <row r="212" spans="1:80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</row>
    <row r="213" spans="1:80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</row>
    <row r="214" spans="1:80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</row>
    <row r="215" spans="1:80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</row>
    <row r="216" spans="1:80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</row>
    <row r="217" spans="1:80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</row>
    <row r="218" spans="1:80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</row>
    <row r="219" spans="1:80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</row>
    <row r="220" spans="1:8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</row>
    <row r="221" spans="1:80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</row>
    <row r="222" spans="1:80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</row>
    <row r="223" spans="1:80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</row>
    <row r="224" spans="1:80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</row>
    <row r="225" spans="1:80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</row>
    <row r="226" spans="1:80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</row>
    <row r="227" spans="1:80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</row>
    <row r="228" spans="1:80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</row>
    <row r="229" spans="1:80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1:8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1:80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1:80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1:80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</row>
    <row r="234" spans="1:80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</row>
    <row r="235" spans="1:80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</row>
    <row r="236" spans="1:80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</row>
    <row r="237" spans="1:80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</row>
    <row r="238" spans="1:80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</row>
    <row r="239" spans="1:80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</row>
    <row r="240" spans="1:8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</row>
    <row r="241" spans="1:80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</row>
    <row r="242" spans="1:80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</row>
    <row r="243" spans="1:80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</row>
    <row r="244" spans="1:80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</row>
    <row r="245" spans="1:80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</row>
    <row r="246" spans="1:80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</row>
    <row r="247" spans="1:80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</row>
    <row r="248" spans="1:80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</row>
    <row r="249" spans="1:80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</row>
    <row r="250" spans="1:8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</row>
    <row r="251" spans="1:80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</row>
    <row r="253" spans="1:80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</row>
    <row r="254" spans="1:80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</row>
    <row r="255" spans="1:80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</row>
    <row r="256" spans="1:80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</row>
    <row r="257" spans="1:80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</row>
    <row r="258" spans="1:80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</row>
    <row r="259" spans="1:80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</row>
    <row r="260" spans="1:8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</row>
    <row r="261" spans="1:80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</row>
    <row r="262" spans="1:80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</row>
    <row r="263" spans="1:80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</row>
    <row r="264" spans="1:80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</row>
    <row r="265" spans="1:80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</row>
    <row r="266" spans="1:80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</row>
    <row r="267" spans="1:80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</row>
    <row r="268" spans="1:80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</row>
    <row r="271" spans="1:80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</row>
    <row r="272" spans="1:80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</row>
    <row r="273" spans="1:80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</row>
    <row r="275" spans="1:80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</row>
    <row r="276" spans="1:80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</row>
    <row r="277" spans="1:80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</row>
    <row r="278" spans="1:80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</row>
    <row r="279" spans="1:80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</row>
    <row r="280" spans="1: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</row>
    <row r="281" spans="1:80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</row>
    <row r="282" spans="1:80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</row>
    <row r="283" spans="1:80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</row>
    <row r="284" spans="1:80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</row>
    <row r="285" spans="1:80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</row>
    <row r="286" spans="1:80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</row>
    <row r="287" spans="1:80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</row>
    <row r="288" spans="1:80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</row>
    <row r="289" spans="1:80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</row>
    <row r="290" spans="1:8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</row>
    <row r="291" spans="1:80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</row>
    <row r="292" spans="1:80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</row>
    <row r="294" spans="1:80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</row>
    <row r="295" spans="1:80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</row>
    <row r="296" spans="1:80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</row>
    <row r="297" spans="1:80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</row>
    <row r="298" spans="1:80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</row>
    <row r="299" spans="1:80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</row>
    <row r="300" spans="1:8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</row>
    <row r="301" spans="1:80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</row>
    <row r="302" spans="1:80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</row>
    <row r="303" spans="1:80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</row>
    <row r="304" spans="1:80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</row>
    <row r="306" spans="1:80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</row>
    <row r="307" spans="1:80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</row>
    <row r="308" spans="1:80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</row>
    <row r="309" spans="1:80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</row>
    <row r="310" spans="1:8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</row>
    <row r="311" spans="1:80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</row>
    <row r="312" spans="1:80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</row>
    <row r="313" spans="1:80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</row>
    <row r="314" spans="1:80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</row>
    <row r="315" spans="1:80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</row>
    <row r="316" spans="1:80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</row>
    <row r="318" spans="1:80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</row>
    <row r="319" spans="1:80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</row>
    <row r="320" spans="1:8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</row>
    <row r="321" spans="1:80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</row>
    <row r="322" spans="1:80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</row>
    <row r="323" spans="1:80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</row>
    <row r="324" spans="1:80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</row>
    <row r="325" spans="1:80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</row>
    <row r="326" spans="1:80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</row>
    <row r="327" spans="1:80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</row>
    <row r="328" spans="1:80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</row>
    <row r="330" spans="1:8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</row>
    <row r="331" spans="1:80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</row>
    <row r="332" spans="1:80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</row>
    <row r="333" spans="1:80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</row>
    <row r="334" spans="1:80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</row>
    <row r="335" spans="1:80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</row>
    <row r="336" spans="1:80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</row>
    <row r="337" spans="1:80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</row>
    <row r="338" spans="1:80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</row>
    <row r="339" spans="1:80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</row>
    <row r="340" spans="1:8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</row>
    <row r="341" spans="1:80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</row>
    <row r="342" spans="1:80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</row>
    <row r="343" spans="1:80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</row>
    <row r="344" spans="1:80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</row>
    <row r="345" spans="1:80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</row>
    <row r="347" spans="1:80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spans="1:80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</row>
    <row r="349" spans="1:80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</row>
    <row r="350" spans="1:8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</row>
    <row r="351" spans="1:80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</row>
    <row r="352" spans="1:80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</row>
    <row r="353" spans="1:80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</row>
    <row r="354" spans="1:80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</row>
    <row r="355" spans="1:80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</row>
    <row r="356" spans="1:80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</row>
    <row r="357" spans="1:80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</row>
    <row r="358" spans="1:80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</row>
    <row r="359" spans="1:80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</row>
    <row r="360" spans="1:8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</row>
    <row r="361" spans="1:80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</row>
    <row r="363" spans="1:80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</row>
    <row r="364" spans="1:80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spans="1:80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</row>
    <row r="366" spans="1:80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</row>
    <row r="367" spans="1:80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</row>
    <row r="368" spans="1:80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</row>
    <row r="369" spans="1:80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</row>
    <row r="370" spans="1:8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</row>
    <row r="371" spans="1:80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</row>
    <row r="372" spans="1:80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</row>
    <row r="373" spans="1:80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</row>
    <row r="374" spans="1:80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</row>
    <row r="375" spans="1:80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</row>
    <row r="376" spans="1:80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</row>
    <row r="378" spans="1:80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</row>
    <row r="379" spans="1:80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</row>
    <row r="380" spans="1: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</row>
    <row r="381" spans="1:80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</row>
    <row r="382" spans="1:80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</row>
    <row r="383" spans="1:80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1:80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1:80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1:80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1:80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1:80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1:80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1:8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1:80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</row>
    <row r="392" spans="1:80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</row>
    <row r="393" spans="1:80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</row>
    <row r="394" spans="1:80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</row>
    <row r="395" spans="1:80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</row>
    <row r="396" spans="1:80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</row>
    <row r="397" spans="1:80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</row>
    <row r="398" spans="1:80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</row>
    <row r="399" spans="1:80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</row>
    <row r="400" spans="1:8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</row>
    <row r="401" spans="1:80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</row>
    <row r="402" spans="1:80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</row>
    <row r="403" spans="1:80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</row>
    <row r="404" spans="1:80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</row>
    <row r="405" spans="1:80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</row>
    <row r="406" spans="1:80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</row>
    <row r="407" spans="1:80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</row>
    <row r="408" spans="1:80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</row>
    <row r="409" spans="1:80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</row>
    <row r="410" spans="1:8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</row>
    <row r="411" spans="1:80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</row>
    <row r="412" spans="1:80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</row>
    <row r="413" spans="1:80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</row>
    <row r="414" spans="1:80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</row>
    <row r="415" spans="1:80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</row>
    <row r="416" spans="1:80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</row>
    <row r="417" spans="1:80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</row>
    <row r="418" spans="1:80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</row>
    <row r="419" spans="1:80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</row>
    <row r="420" spans="1:8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</row>
    <row r="421" spans="1:80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</row>
    <row r="422" spans="1:80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</row>
    <row r="423" spans="1:80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</row>
    <row r="424" spans="1:80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</row>
    <row r="425" spans="1:80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</row>
    <row r="426" spans="1:80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</row>
    <row r="427" spans="1:80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</row>
    <row r="428" spans="1:80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</row>
    <row r="429" spans="1:80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</row>
    <row r="430" spans="1:8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</row>
    <row r="431" spans="1:80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</row>
    <row r="432" spans="1:80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</row>
    <row r="433" spans="1:80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</row>
    <row r="434" spans="1:80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</row>
    <row r="435" spans="1:80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</row>
    <row r="436" spans="1:80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</row>
    <row r="437" spans="1:80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</row>
    <row r="438" spans="1:80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</row>
    <row r="439" spans="1:80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</row>
    <row r="440" spans="1:8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</row>
    <row r="441" spans="1:80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</row>
    <row r="442" spans="1:80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</row>
    <row r="443" spans="1:80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</row>
    <row r="444" spans="1:80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</row>
    <row r="445" spans="1:80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</row>
    <row r="446" spans="1:80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</row>
    <row r="447" spans="1:80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</row>
    <row r="448" spans="1:80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</row>
    <row r="449" spans="1:80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</row>
    <row r="450" spans="1:8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</row>
    <row r="451" spans="1:80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</row>
    <row r="452" spans="1:80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</row>
    <row r="453" spans="1:80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</row>
    <row r="454" spans="1:80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</row>
    <row r="455" spans="1:80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</row>
    <row r="456" spans="1:80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</row>
    <row r="457" spans="1:80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</row>
    <row r="458" spans="1:80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</row>
    <row r="459" spans="1:80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</row>
    <row r="460" spans="1:8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</row>
    <row r="461" spans="1:80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</row>
    <row r="462" spans="1:80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</row>
    <row r="463" spans="1:80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</row>
    <row r="464" spans="1:80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</row>
    <row r="465" spans="1:80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</row>
    <row r="466" spans="1:80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</row>
    <row r="467" spans="1:80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</row>
    <row r="468" spans="1:80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</row>
    <row r="469" spans="1:80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</row>
    <row r="470" spans="1:8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</row>
    <row r="471" spans="1:80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</row>
    <row r="472" spans="1:80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</row>
    <row r="473" spans="1:80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</row>
    <row r="474" spans="1:80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</row>
    <row r="475" spans="1:80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</row>
    <row r="476" spans="1:80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</row>
    <row r="477" spans="1:80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</row>
    <row r="478" spans="1:80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</row>
    <row r="479" spans="1:80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</row>
    <row r="480" spans="1: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</row>
    <row r="481" spans="1:80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</row>
    <row r="482" spans="1:80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</row>
    <row r="483" spans="1:80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</row>
    <row r="484" spans="1:80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</row>
    <row r="485" spans="1:80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</row>
    <row r="486" spans="1:80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</row>
    <row r="487" spans="1:80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</row>
    <row r="488" spans="1:80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</row>
    <row r="489" spans="1:80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</row>
    <row r="490" spans="1:8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</row>
    <row r="491" spans="1:80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</row>
    <row r="492" spans="1:80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</row>
    <row r="493" spans="1:80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</row>
    <row r="494" spans="1:80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</row>
    <row r="495" spans="1:80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</row>
    <row r="496" spans="1:80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</row>
    <row r="497" spans="1:80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</row>
    <row r="498" spans="1:80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</row>
    <row r="499" spans="1:80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</row>
    <row r="500" spans="1:8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</row>
    <row r="501" spans="1:80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</row>
    <row r="502" spans="1:80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</row>
    <row r="503" spans="1:80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</row>
    <row r="504" spans="1:80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</row>
    <row r="505" spans="1:80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</row>
    <row r="506" spans="1:80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</row>
    <row r="507" spans="1:80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</row>
    <row r="508" spans="1:80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</row>
    <row r="509" spans="1:80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</row>
    <row r="510" spans="1:8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</row>
    <row r="511" spans="1:80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</row>
    <row r="512" spans="1:80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</row>
    <row r="513" spans="1:80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</row>
    <row r="514" spans="1:80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</row>
    <row r="515" spans="1:80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</row>
    <row r="516" spans="1:80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</row>
    <row r="517" spans="1:80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</row>
    <row r="518" spans="1:80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</row>
    <row r="519" spans="1:80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</row>
    <row r="520" spans="1:8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</row>
    <row r="521" spans="1:80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</row>
    <row r="522" spans="1:80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</row>
    <row r="523" spans="1:80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</row>
    <row r="524" spans="1:80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</row>
    <row r="525" spans="1:80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</row>
    <row r="526" spans="1:80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</row>
    <row r="527" spans="1:80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</row>
    <row r="528" spans="1:80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</row>
    <row r="529" spans="1:80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</row>
    <row r="530" spans="1:8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</row>
    <row r="531" spans="1:80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</row>
    <row r="532" spans="1:80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</row>
    <row r="533" spans="1:80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</row>
    <row r="534" spans="1:80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</row>
    <row r="535" spans="1:80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</row>
    <row r="536" spans="1:80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</row>
    <row r="537" spans="1:80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</row>
    <row r="538" spans="1:80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</row>
    <row r="539" spans="1:80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</row>
    <row r="540" spans="1:8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</row>
    <row r="541" spans="1:80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</row>
    <row r="542" spans="1:80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</row>
    <row r="543" spans="1:80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</row>
    <row r="544" spans="1:80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</row>
    <row r="545" spans="1:80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</row>
    <row r="546" spans="1:80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</row>
    <row r="547" spans="1:80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</row>
    <row r="548" spans="1:80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</row>
    <row r="549" spans="1:80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</row>
    <row r="550" spans="1:8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</row>
    <row r="551" spans="1:80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</row>
    <row r="552" spans="1:80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</row>
    <row r="553" spans="1:80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</row>
    <row r="554" spans="1:80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</row>
    <row r="555" spans="1:80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</row>
    <row r="556" spans="1:80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</row>
    <row r="557" spans="1:80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</row>
    <row r="558" spans="1:80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</row>
    <row r="559" spans="1:80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</row>
    <row r="560" spans="1:8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</row>
    <row r="561" spans="1:80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</row>
    <row r="562" spans="1:80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</row>
    <row r="563" spans="1:80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</row>
    <row r="564" spans="1:80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</row>
    <row r="565" spans="1:80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</row>
    <row r="566" spans="1:80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</row>
    <row r="567" spans="1:80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</row>
    <row r="568" spans="1:80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</row>
    <row r="569" spans="1:80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</row>
    <row r="570" spans="1:8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</row>
    <row r="571" spans="1:80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</row>
    <row r="572" spans="1:80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</row>
    <row r="573" spans="1:80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</row>
    <row r="574" spans="1:80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</row>
    <row r="575" spans="1:80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</row>
    <row r="576" spans="1:80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</row>
    <row r="577" spans="1:80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</row>
    <row r="578" spans="1:80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</row>
    <row r="579" spans="1:80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</row>
    <row r="580" spans="1: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</row>
    <row r="581" spans="1:80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</row>
    <row r="582" spans="1:80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</row>
    <row r="583" spans="1:80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</row>
    <row r="584" spans="1:80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</row>
    <row r="585" spans="1:80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</row>
    <row r="586" spans="1:80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</row>
    <row r="587" spans="1:80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</row>
    <row r="588" spans="1:80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</row>
    <row r="589" spans="1:80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</row>
    <row r="590" spans="1:8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</row>
    <row r="591" spans="1:80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</row>
    <row r="592" spans="1:80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</row>
    <row r="593" spans="1:80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</row>
    <row r="594" spans="1:80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</row>
    <row r="595" spans="1:80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</row>
    <row r="596" spans="1:80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</row>
    <row r="597" spans="1:80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</row>
    <row r="598" spans="1:80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</row>
    <row r="599" spans="1:80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</row>
    <row r="600" spans="1:8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</row>
    <row r="601" spans="1:80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</row>
    <row r="602" spans="1:80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</row>
    <row r="603" spans="1:80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</row>
    <row r="604" spans="1:80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</row>
    <row r="605" spans="1:80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</row>
    <row r="606" spans="1:80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</row>
    <row r="607" spans="1:80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</row>
    <row r="608" spans="1:80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</row>
    <row r="609" spans="1:80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</row>
    <row r="610" spans="1:8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</row>
    <row r="611" spans="1:80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</row>
    <row r="612" spans="1:80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</row>
    <row r="613" spans="1:80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</row>
    <row r="614" spans="1:80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</row>
    <row r="615" spans="1:80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</row>
    <row r="616" spans="1:80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</row>
    <row r="617" spans="1:80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</row>
    <row r="618" spans="1:80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</row>
    <row r="619" spans="1:80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</row>
    <row r="620" spans="1:8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</row>
    <row r="621" spans="1:80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</row>
    <row r="622" spans="1:80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</row>
    <row r="623" spans="1:80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</row>
    <row r="624" spans="1:80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</row>
    <row r="625" spans="1:80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</row>
    <row r="626" spans="1:80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</row>
    <row r="627" spans="1:80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</row>
    <row r="628" spans="1:80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</row>
    <row r="629" spans="1:80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</row>
    <row r="630" spans="1:8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</row>
    <row r="631" spans="1:80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</row>
    <row r="632" spans="1:80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</row>
    <row r="633" spans="1:80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</row>
    <row r="634" spans="1:80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</row>
    <row r="635" spans="1:80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</row>
    <row r="636" spans="1:80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</row>
    <row r="637" spans="1:80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</row>
    <row r="638" spans="1:80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</row>
    <row r="639" spans="1:80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</row>
    <row r="640" spans="1:8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</row>
    <row r="641" spans="1:80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</row>
    <row r="642" spans="1:80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</row>
    <row r="643" spans="1:80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</row>
    <row r="644" spans="1:80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</row>
    <row r="645" spans="1:80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</row>
    <row r="646" spans="1:80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</row>
    <row r="647" spans="1:80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</row>
    <row r="648" spans="1:80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</row>
    <row r="649" spans="1:80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</row>
    <row r="650" spans="1:8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</row>
    <row r="651" spans="1:80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</row>
    <row r="652" spans="1:80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</row>
    <row r="653" spans="1:80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</row>
    <row r="654" spans="1:80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</row>
    <row r="655" spans="1:80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</row>
    <row r="656" spans="1:80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</row>
    <row r="657" spans="1:80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</row>
    <row r="658" spans="1:80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</row>
    <row r="659" spans="1:80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</row>
    <row r="660" spans="1:8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</row>
    <row r="661" spans="1:80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</row>
    <row r="662" spans="1:80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</row>
    <row r="663" spans="1:80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</row>
    <row r="664" spans="1:80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</row>
    <row r="665" spans="1:80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</row>
    <row r="666" spans="1:80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</row>
    <row r="667" spans="1:80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</row>
    <row r="668" spans="1:80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</row>
    <row r="669" spans="1:80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</row>
    <row r="670" spans="1:8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</row>
    <row r="671" spans="1:80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</row>
    <row r="672" spans="1:80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</row>
    <row r="673" spans="1:80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</row>
    <row r="674" spans="1:80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</row>
    <row r="675" spans="1:80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</row>
    <row r="676" spans="1:80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</row>
    <row r="677" spans="1:80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</row>
    <row r="678" spans="1:80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</row>
    <row r="679" spans="1:80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</row>
    <row r="680" spans="1: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</row>
    <row r="681" spans="1:80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</row>
    <row r="682" spans="1:80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</row>
    <row r="683" spans="1:80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</row>
    <row r="684" spans="1:80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</row>
    <row r="685" spans="1:80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</row>
    <row r="686" spans="1:80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</row>
    <row r="687" spans="1:80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</row>
    <row r="688" spans="1:80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</row>
    <row r="689" spans="1:80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</row>
    <row r="690" spans="1:8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</row>
    <row r="691" spans="1:80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</row>
    <row r="692" spans="1:80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</row>
    <row r="693" spans="1:80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</row>
    <row r="694" spans="1:80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</row>
    <row r="695" spans="1:80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</row>
    <row r="696" spans="1:80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</row>
    <row r="697" spans="1:80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</row>
    <row r="698" spans="1:80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</row>
    <row r="699" spans="1:80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</row>
    <row r="700" spans="1:8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</row>
    <row r="701" spans="1:80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</row>
    <row r="702" spans="1:80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</row>
    <row r="703" spans="1:80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</row>
    <row r="704" spans="1:80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</row>
    <row r="705" spans="1:80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</row>
    <row r="706" spans="1:80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</row>
    <row r="707" spans="1:80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</row>
    <row r="708" spans="1:80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</row>
    <row r="709" spans="1:80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</row>
    <row r="710" spans="1:8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</row>
    <row r="711" spans="1:80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</row>
    <row r="712" spans="1:80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</row>
    <row r="713" spans="1:80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</row>
    <row r="714" spans="1:80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</row>
    <row r="715" spans="1:80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</row>
    <row r="716" spans="1:80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</row>
    <row r="717" spans="1:80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</row>
    <row r="718" spans="1:80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</row>
    <row r="719" spans="1:80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</row>
    <row r="720" spans="1:8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</row>
    <row r="721" spans="1:80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</row>
    <row r="722" spans="1:80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</row>
    <row r="723" spans="1:80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</row>
    <row r="724" spans="1:80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</row>
    <row r="725" spans="1:80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</row>
    <row r="726" spans="1:80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</row>
    <row r="727" spans="1:80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</row>
    <row r="728" spans="1:80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</row>
    <row r="729" spans="1:80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</row>
    <row r="730" spans="1:8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</row>
    <row r="731" spans="1:80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</row>
    <row r="732" spans="1:80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</row>
    <row r="733" spans="1:80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</row>
    <row r="734" spans="1:80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</row>
    <row r="735" spans="1:80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</row>
    <row r="736" spans="1:80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</row>
    <row r="737" spans="1:80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</row>
    <row r="738" spans="1:80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</row>
    <row r="739" spans="1:80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</row>
    <row r="740" spans="1:8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</row>
    <row r="741" spans="1:80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</row>
    <row r="742" spans="1:80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</row>
    <row r="743" spans="1:80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</row>
    <row r="744" spans="1:80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</row>
    <row r="745" spans="1:80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</row>
    <row r="746" spans="1:80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</row>
    <row r="747" spans="1:80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</row>
    <row r="748" spans="1:80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</row>
    <row r="749" spans="1:80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</row>
    <row r="750" spans="1:8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</row>
    <row r="751" spans="1:80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</row>
    <row r="752" spans="1:80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</row>
    <row r="753" spans="1:80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</row>
    <row r="754" spans="1:80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</row>
    <row r="755" spans="1:80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</row>
    <row r="756" spans="1:80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</row>
    <row r="757" spans="1:80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</row>
    <row r="758" spans="1:80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</row>
    <row r="759" spans="1:80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</row>
    <row r="760" spans="1:8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</row>
    <row r="761" spans="1:80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</row>
    <row r="762" spans="1:80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</row>
    <row r="763" spans="1:80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</row>
    <row r="764" spans="1:80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</row>
    <row r="765" spans="1:80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</row>
    <row r="766" spans="1:80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</row>
    <row r="767" spans="1:80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</row>
    <row r="768" spans="1:80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</row>
    <row r="769" spans="1:80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</row>
    <row r="770" spans="1:8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</row>
    <row r="771" spans="1:80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</row>
    <row r="772" spans="1:80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</row>
    <row r="773" spans="1:80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</row>
    <row r="774" spans="1:80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</row>
    <row r="775" spans="1:80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</row>
    <row r="776" spans="1:80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</row>
    <row r="777" spans="1:80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</row>
    <row r="778" spans="1:80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</row>
    <row r="779" spans="1:80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</row>
    <row r="780" spans="1: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</row>
    <row r="781" spans="1:80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</row>
    <row r="782" spans="1:80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</row>
    <row r="783" spans="1:80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</row>
    <row r="784" spans="1:80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</row>
    <row r="785" spans="1:80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</row>
    <row r="786" spans="1:80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</row>
    <row r="787" spans="1:80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</row>
    <row r="788" spans="1:80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</row>
    <row r="789" spans="1:80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</row>
    <row r="790" spans="1:8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</row>
    <row r="791" spans="1:80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</row>
    <row r="792" spans="1:80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</row>
    <row r="793" spans="1:80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</row>
    <row r="794" spans="1:80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</row>
    <row r="795" spans="1:80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</row>
    <row r="796" spans="1:80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</row>
    <row r="797" spans="1:80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</row>
    <row r="798" spans="1:80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</row>
    <row r="799" spans="1:80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</row>
    <row r="800" spans="1:8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</row>
    <row r="801" spans="1:80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</row>
    <row r="802" spans="1:80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</row>
    <row r="803" spans="1:80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</row>
    <row r="804" spans="1:80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</row>
    <row r="805" spans="1:80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</row>
    <row r="806" spans="1:80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</row>
    <row r="807" spans="1:80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</row>
    <row r="808" spans="1:80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</row>
    <row r="809" spans="1:80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</row>
    <row r="810" spans="1:8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</row>
    <row r="811" spans="1:80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</row>
    <row r="812" spans="1:80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</row>
    <row r="813" spans="1:80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</row>
    <row r="814" spans="1:80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</row>
    <row r="815" spans="1:80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</row>
    <row r="816" spans="1:80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</row>
    <row r="817" spans="1:80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</row>
    <row r="818" spans="1:80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</row>
    <row r="819" spans="1:80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</row>
    <row r="820" spans="1:8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</row>
    <row r="821" spans="1:80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</row>
    <row r="822" spans="1:80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</row>
    <row r="823" spans="1:80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</row>
    <row r="824" spans="1:80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</row>
    <row r="825" spans="1:80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</row>
    <row r="826" spans="1:80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</row>
    <row r="827" spans="1:80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</row>
    <row r="828" spans="1:80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</row>
    <row r="829" spans="1:80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</row>
    <row r="830" spans="1:8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</row>
    <row r="831" spans="1:80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</row>
    <row r="832" spans="1:80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</row>
    <row r="833" spans="1:80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</row>
    <row r="834" spans="1:80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</row>
    <row r="835" spans="1:80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</row>
    <row r="836" spans="1:80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</row>
    <row r="837" spans="1:80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</row>
    <row r="838" spans="1:80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</row>
    <row r="839" spans="1:80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</row>
    <row r="840" spans="1:8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</row>
    <row r="841" spans="1:80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</row>
    <row r="842" spans="1:80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</row>
    <row r="843" spans="1:80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</row>
    <row r="844" spans="1:80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</row>
    <row r="845" spans="1:80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</row>
    <row r="846" spans="1:80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</row>
    <row r="847" spans="1:80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</row>
    <row r="848" spans="1:80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</row>
    <row r="849" spans="1:80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</row>
    <row r="850" spans="1:8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</row>
    <row r="851" spans="1:80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</row>
    <row r="852" spans="1:80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</row>
    <row r="853" spans="1:80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</row>
    <row r="854" spans="1:80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</row>
    <row r="855" spans="1:80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</row>
    <row r="856" spans="1:80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</row>
    <row r="857" spans="1:80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</row>
    <row r="858" spans="1:80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</row>
    <row r="859" spans="1:80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</row>
    <row r="860" spans="1:8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</row>
    <row r="861" spans="1:80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</row>
    <row r="862" spans="1:80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</row>
    <row r="863" spans="1:80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</row>
    <row r="864" spans="1:80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</row>
    <row r="865" spans="1:80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</row>
    <row r="866" spans="1:80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</row>
    <row r="867" spans="1:80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</row>
    <row r="868" spans="1:80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</row>
    <row r="869" spans="1:80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</row>
    <row r="870" spans="1:8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</row>
    <row r="871" spans="1:80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</row>
    <row r="872" spans="1:80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</row>
    <row r="873" spans="1:80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</row>
    <row r="874" spans="1:80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</row>
    <row r="875" spans="1:80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</row>
    <row r="876" spans="1:80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</row>
    <row r="877" spans="1:80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</row>
    <row r="878" spans="1:80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</row>
    <row r="879" spans="1:80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</row>
    <row r="880" spans="1: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</row>
    <row r="881" spans="1:80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</row>
    <row r="882" spans="1:80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</row>
    <row r="883" spans="1:80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</row>
    <row r="884" spans="1:80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</row>
    <row r="885" spans="1:80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</row>
    <row r="886" spans="1:80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</row>
    <row r="887" spans="1:80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</row>
    <row r="888" spans="1:80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</row>
    <row r="889" spans="1:80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</row>
    <row r="890" spans="1:8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</row>
    <row r="891" spans="1:80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</row>
    <row r="892" spans="1:80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</row>
    <row r="893" spans="1:80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</row>
    <row r="894" spans="1:80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</row>
    <row r="895" spans="1:80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</row>
    <row r="896" spans="1:80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</row>
    <row r="897" spans="1:80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</row>
    <row r="898" spans="1:80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</row>
    <row r="899" spans="1:80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</row>
    <row r="900" spans="1:8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</row>
    <row r="901" spans="1:80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</row>
    <row r="902" spans="1:80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</row>
    <row r="903" spans="1:80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</row>
    <row r="904" spans="1:80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</row>
    <row r="905" spans="1:80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</row>
    <row r="906" spans="1:80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</row>
    <row r="907" spans="1:80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</row>
    <row r="908" spans="1:80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</row>
    <row r="909" spans="1:80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</row>
    <row r="910" spans="1:8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</row>
    <row r="911" spans="1:80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</row>
    <row r="912" spans="1:80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</row>
    <row r="913" spans="1:80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</row>
    <row r="914" spans="1:80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</row>
    <row r="915" spans="1:80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</row>
    <row r="916" spans="1:80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</row>
    <row r="917" spans="1:80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</row>
    <row r="918" spans="1:80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</row>
    <row r="919" spans="1:80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</row>
    <row r="920" spans="1:8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</row>
    <row r="921" spans="1:80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</row>
    <row r="922" spans="1:80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</row>
    <row r="923" spans="1:80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</row>
    <row r="924" spans="1:80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</row>
    <row r="925" spans="1:80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</row>
    <row r="926" spans="1:80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</row>
    <row r="927" spans="1:80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</row>
    <row r="928" spans="1:80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</row>
    <row r="929" spans="1:80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</row>
    <row r="930" spans="1:8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</row>
    <row r="931" spans="1:80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</row>
    <row r="932" spans="1:80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</row>
    <row r="933" spans="1:80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</row>
    <row r="934" spans="1:80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</row>
    <row r="935" spans="1:80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</row>
    <row r="936" spans="1:80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</row>
    <row r="937" spans="1:80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</row>
    <row r="938" spans="1:80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</row>
    <row r="939" spans="1:80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</row>
    <row r="940" spans="1:8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</row>
    <row r="941" spans="1:80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</row>
    <row r="942" spans="1:80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</row>
    <row r="943" spans="1:80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</row>
    <row r="944" spans="1:80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</row>
    <row r="945" spans="1:80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</row>
    <row r="946" spans="1:80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</row>
    <row r="947" spans="1:80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</row>
    <row r="948" spans="1:80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</row>
    <row r="949" spans="1:80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</row>
    <row r="950" spans="1:8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</row>
    <row r="951" spans="1:80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</row>
    <row r="952" spans="1:80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</row>
    <row r="953" spans="1:80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</row>
    <row r="954" spans="1:80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</row>
    <row r="955" spans="1:80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</row>
    <row r="956" spans="1:80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</row>
    <row r="957" spans="1:80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</row>
    <row r="958" spans="1:80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</row>
    <row r="959" spans="1:80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</row>
    <row r="960" spans="1:8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</row>
    <row r="961" spans="1:80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</row>
    <row r="962" spans="1:80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</row>
    <row r="963" spans="1:80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</row>
    <row r="964" spans="1:80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</row>
    <row r="965" spans="1:80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</row>
    <row r="966" spans="1:80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</row>
    <row r="967" spans="1:80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</row>
    <row r="968" spans="1:80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</row>
    <row r="969" spans="1:80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</row>
    <row r="970" spans="1:8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</row>
    <row r="971" spans="1:80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</row>
    <row r="972" spans="1:80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</row>
    <row r="973" spans="1:80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</row>
    <row r="974" spans="1:80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</row>
    <row r="975" spans="1:80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</row>
    <row r="976" spans="1:80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</row>
    <row r="977" spans="1:80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</row>
    <row r="978" spans="1:80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</row>
    <row r="979" spans="1:80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</row>
    <row r="980" spans="1: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</row>
    <row r="981" spans="1:80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</row>
    <row r="982" spans="1:80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</row>
    <row r="983" spans="1:80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</row>
    <row r="984" spans="1:80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</row>
    <row r="985" spans="1:80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</row>
    <row r="986" spans="1:80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</row>
    <row r="987" spans="1:80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</row>
    <row r="988" spans="1:80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</row>
    <row r="989" spans="1:80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</row>
    <row r="990" spans="1:8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</row>
    <row r="991" spans="1:80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</row>
    <row r="992" spans="1:80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</row>
    <row r="993" spans="1:80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</row>
    <row r="994" spans="1:80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</row>
    <row r="995" spans="1:80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</row>
    <row r="996" spans="1:80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</row>
    <row r="997" spans="1:80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</row>
    <row r="998" spans="1:80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</row>
    <row r="999" spans="1:80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</row>
    <row r="1000" spans="1:8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</row>
    <row r="1001" spans="1:80" ht="12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</row>
    <row r="1002" spans="1:80" ht="12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</row>
    <row r="1003" spans="1:80" ht="12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</row>
    <row r="1004" spans="1:80" ht="12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</row>
    <row r="1005" spans="1:80" ht="12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</row>
    <row r="1006" spans="1:80" ht="12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</row>
    <row r="1007" spans="1:80" ht="12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</row>
  </sheetData>
  <mergeCells count="126">
    <mergeCell ref="E14:BC14"/>
    <mergeCell ref="E15:BC15"/>
    <mergeCell ref="E16:BC16"/>
    <mergeCell ref="A16:D16"/>
    <mergeCell ref="BN14:CB14"/>
    <mergeCell ref="BN16:CB16"/>
    <mergeCell ref="BN15:CB15"/>
    <mergeCell ref="BC28:BM28"/>
    <mergeCell ref="A23:CB23"/>
    <mergeCell ref="AS26:BB26"/>
    <mergeCell ref="BN21:CB21"/>
    <mergeCell ref="AS28:BB28"/>
    <mergeCell ref="A19:D19"/>
    <mergeCell ref="A20:D20"/>
    <mergeCell ref="BN17:CB17"/>
    <mergeCell ref="BD16:BM16"/>
    <mergeCell ref="BD15:BM15"/>
    <mergeCell ref="A18:D18"/>
    <mergeCell ref="BN28:CB28"/>
    <mergeCell ref="BN26:CB26"/>
    <mergeCell ref="BN19:CB19"/>
    <mergeCell ref="BN20:CB20"/>
    <mergeCell ref="BD19:BM19"/>
    <mergeCell ref="BN18:CB18"/>
    <mergeCell ref="E19:BC19"/>
    <mergeCell ref="A24:CB24"/>
    <mergeCell ref="BN29:CB29"/>
    <mergeCell ref="A37:D37"/>
    <mergeCell ref="E37:AR37"/>
    <mergeCell ref="A32:D32"/>
    <mergeCell ref="E21:BC21"/>
    <mergeCell ref="AS32:BB32"/>
    <mergeCell ref="AS37:BB37"/>
    <mergeCell ref="BC37:BM37"/>
    <mergeCell ref="A27:D27"/>
    <mergeCell ref="E27:AR27"/>
    <mergeCell ref="A28:D28"/>
    <mergeCell ref="E28:AR28"/>
    <mergeCell ref="BC26:BM26"/>
    <mergeCell ref="BC27:BM27"/>
    <mergeCell ref="BN37:CB37"/>
    <mergeCell ref="BN32:CB32"/>
    <mergeCell ref="BN27:CB27"/>
    <mergeCell ref="A33:D33"/>
    <mergeCell ref="AN4:BC4"/>
    <mergeCell ref="BN5:CB5"/>
    <mergeCell ref="BN4:CB4"/>
    <mergeCell ref="E6:AM6"/>
    <mergeCell ref="A5:D5"/>
    <mergeCell ref="E5:AM5"/>
    <mergeCell ref="A6:D6"/>
    <mergeCell ref="AN6:BC6"/>
    <mergeCell ref="AN9:BC9"/>
    <mergeCell ref="A9:D9"/>
    <mergeCell ref="BN34:CB34"/>
    <mergeCell ref="BN30:CB30"/>
    <mergeCell ref="BN33:CB33"/>
    <mergeCell ref="A1:CB1"/>
    <mergeCell ref="BN8:CB8"/>
    <mergeCell ref="AN8:BC8"/>
    <mergeCell ref="BD8:BM8"/>
    <mergeCell ref="A3:D3"/>
    <mergeCell ref="E3:AM3"/>
    <mergeCell ref="E7:AM7"/>
    <mergeCell ref="AN7:BC7"/>
    <mergeCell ref="BD7:BM7"/>
    <mergeCell ref="BN7:CB7"/>
    <mergeCell ref="BD4:BM4"/>
    <mergeCell ref="AN3:BC3"/>
    <mergeCell ref="BD3:BM3"/>
    <mergeCell ref="A4:D4"/>
    <mergeCell ref="A7:D7"/>
    <mergeCell ref="A8:D8"/>
    <mergeCell ref="BN3:CB3"/>
    <mergeCell ref="BD5:BM5"/>
    <mergeCell ref="AN5:BC5"/>
    <mergeCell ref="E8:AM8"/>
    <mergeCell ref="E4:AM4"/>
    <mergeCell ref="BC29:BM29"/>
    <mergeCell ref="AS30:BB30"/>
    <mergeCell ref="BD9:BM9"/>
    <mergeCell ref="E13:BC13"/>
    <mergeCell ref="BD13:BM13"/>
    <mergeCell ref="E33:AR33"/>
    <mergeCell ref="BC30:BM30"/>
    <mergeCell ref="A34:D34"/>
    <mergeCell ref="A31:D31"/>
    <mergeCell ref="E31:AR31"/>
    <mergeCell ref="A30:D30"/>
    <mergeCell ref="E30:AR30"/>
    <mergeCell ref="AS31:BB31"/>
    <mergeCell ref="BC31:BM31"/>
    <mergeCell ref="A13:D13"/>
    <mergeCell ref="E17:BC17"/>
    <mergeCell ref="E18:BC18"/>
    <mergeCell ref="A14:D14"/>
    <mergeCell ref="A11:CB11"/>
    <mergeCell ref="BN13:CB13"/>
    <mergeCell ref="A29:D29"/>
    <mergeCell ref="E29:AR29"/>
    <mergeCell ref="A26:D26"/>
    <mergeCell ref="E26:AR26"/>
    <mergeCell ref="A35:D35"/>
    <mergeCell ref="E35:AR35"/>
    <mergeCell ref="BN35:CB35"/>
    <mergeCell ref="A36:D36"/>
    <mergeCell ref="E36:AR36"/>
    <mergeCell ref="BN36:CB36"/>
    <mergeCell ref="BD6:BM6"/>
    <mergeCell ref="BN6:CB6"/>
    <mergeCell ref="E34:AR34"/>
    <mergeCell ref="BN31:CB31"/>
    <mergeCell ref="BD17:BM17"/>
    <mergeCell ref="BD18:BM18"/>
    <mergeCell ref="AS27:BB27"/>
    <mergeCell ref="BD14:BM14"/>
    <mergeCell ref="E32:AR32"/>
    <mergeCell ref="BN9:CB9"/>
    <mergeCell ref="E9:AM9"/>
    <mergeCell ref="BD20:BM20"/>
    <mergeCell ref="BD21:BM21"/>
    <mergeCell ref="A15:D15"/>
    <mergeCell ref="A21:D21"/>
    <mergeCell ref="A17:D17"/>
    <mergeCell ref="AS29:BB29"/>
    <mergeCell ref="BC32:BM32"/>
  </mergeCells>
  <pageMargins left="0.70866141732283472" right="0.70866141732283472" top="0.74803149606299213" bottom="0.74803149606299213" header="0" footer="0"/>
  <pageSetup scale="99" orientation="landscape" r:id="rId1"/>
  <headerFooter>
    <oddHeader>&amp;LПодготовлено с использованием системы ГАРАНТ</oddHeader>
  </headerFooter>
  <colBreaks count="1" manualBreakCount="1">
    <brk id="8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opLeftCell="A22" zoomScaleNormal="100" workbookViewId="0">
      <selection activeCell="G35" sqref="G35"/>
    </sheetView>
  </sheetViews>
  <sheetFormatPr defaultRowHeight="12.75"/>
  <cols>
    <col min="1" max="1" width="29.5703125" customWidth="1"/>
    <col min="2" max="2" width="13.42578125" customWidth="1"/>
    <col min="3" max="3" width="13.28515625" customWidth="1"/>
    <col min="4" max="4" width="13" customWidth="1"/>
  </cols>
  <sheetData>
    <row r="1" spans="1:5" s="34" customFormat="1"/>
    <row r="2" spans="1:5" s="34" customFormat="1" ht="15">
      <c r="A2" s="44" t="s">
        <v>222</v>
      </c>
      <c r="B2" s="44"/>
      <c r="C2" s="44"/>
      <c r="D2" s="44"/>
    </row>
    <row r="3" spans="1:5" ht="15">
      <c r="A3" s="44" t="s">
        <v>223</v>
      </c>
      <c r="B3" s="44"/>
      <c r="C3" s="44"/>
      <c r="D3" s="44"/>
      <c r="E3" s="34"/>
    </row>
    <row r="5" spans="1:5">
      <c r="A5" s="253" t="s">
        <v>208</v>
      </c>
      <c r="B5" s="255" t="s">
        <v>209</v>
      </c>
      <c r="C5" s="253" t="s">
        <v>6</v>
      </c>
      <c r="D5" s="255" t="s">
        <v>210</v>
      </c>
    </row>
    <row r="6" spans="1:5">
      <c r="A6" s="254"/>
      <c r="B6" s="254"/>
      <c r="C6" s="254"/>
      <c r="D6" s="254"/>
    </row>
    <row r="7" spans="1:5">
      <c r="A7" s="35">
        <v>1</v>
      </c>
      <c r="B7" s="35">
        <v>4</v>
      </c>
      <c r="C7" s="35">
        <v>5</v>
      </c>
      <c r="D7" s="35">
        <v>6</v>
      </c>
    </row>
    <row r="8" spans="1:5">
      <c r="A8" s="36" t="s">
        <v>196</v>
      </c>
      <c r="B8" s="39">
        <v>2130</v>
      </c>
      <c r="C8" s="38">
        <v>4</v>
      </c>
      <c r="D8" s="39">
        <f>B8*C8</f>
        <v>8520</v>
      </c>
    </row>
    <row r="9" spans="1:5">
      <c r="A9" s="36" t="s">
        <v>197</v>
      </c>
      <c r="B9" s="39">
        <v>1150</v>
      </c>
      <c r="C9" s="38">
        <v>4</v>
      </c>
      <c r="D9" s="39">
        <f t="shared" ref="D9:D19" si="0">B9*C9</f>
        <v>4600</v>
      </c>
    </row>
    <row r="10" spans="1:5">
      <c r="A10" s="36" t="s">
        <v>198</v>
      </c>
      <c r="B10" s="37">
        <v>500</v>
      </c>
      <c r="C10" s="38">
        <v>5</v>
      </c>
      <c r="D10" s="39">
        <f t="shared" si="0"/>
        <v>2500</v>
      </c>
    </row>
    <row r="11" spans="1:5">
      <c r="A11" s="36" t="s">
        <v>199</v>
      </c>
      <c r="B11" s="39">
        <v>2500</v>
      </c>
      <c r="C11" s="38">
        <v>1</v>
      </c>
      <c r="D11" s="39">
        <f t="shared" si="0"/>
        <v>2500</v>
      </c>
    </row>
    <row r="12" spans="1:5">
      <c r="A12" s="36" t="s">
        <v>200</v>
      </c>
      <c r="B12" s="37">
        <v>7</v>
      </c>
      <c r="C12" s="38">
        <v>80</v>
      </c>
      <c r="D12" s="39">
        <f t="shared" si="0"/>
        <v>560</v>
      </c>
    </row>
    <row r="13" spans="1:5">
      <c r="A13" s="36" t="s">
        <v>201</v>
      </c>
      <c r="B13" s="37">
        <v>7</v>
      </c>
      <c r="C13" s="38">
        <v>20</v>
      </c>
      <c r="D13" s="39">
        <f t="shared" si="0"/>
        <v>140</v>
      </c>
    </row>
    <row r="14" spans="1:5">
      <c r="A14" s="36" t="s">
        <v>202</v>
      </c>
      <c r="B14" s="37">
        <v>40</v>
      </c>
      <c r="C14" s="38">
        <v>74</v>
      </c>
      <c r="D14" s="39">
        <f t="shared" si="0"/>
        <v>2960</v>
      </c>
    </row>
    <row r="15" spans="1:5">
      <c r="A15" s="36" t="s">
        <v>203</v>
      </c>
      <c r="B15" s="37">
        <v>30</v>
      </c>
      <c r="C15" s="38">
        <v>30</v>
      </c>
      <c r="D15" s="39">
        <f t="shared" si="0"/>
        <v>900</v>
      </c>
    </row>
    <row r="16" spans="1:5">
      <c r="A16" s="36" t="s">
        <v>204</v>
      </c>
      <c r="B16" s="37">
        <v>10</v>
      </c>
      <c r="C16" s="38">
        <v>14</v>
      </c>
      <c r="D16" s="39">
        <f t="shared" si="0"/>
        <v>140</v>
      </c>
    </row>
    <row r="17" spans="1:4">
      <c r="A17" s="36" t="s">
        <v>205</v>
      </c>
      <c r="B17" s="37">
        <v>60</v>
      </c>
      <c r="C17" s="38">
        <v>8</v>
      </c>
      <c r="D17" s="39">
        <f t="shared" si="0"/>
        <v>480</v>
      </c>
    </row>
    <row r="18" spans="1:4">
      <c r="A18" s="36" t="s">
        <v>206</v>
      </c>
      <c r="B18" s="37">
        <v>190</v>
      </c>
      <c r="C18" s="38">
        <v>10</v>
      </c>
      <c r="D18" s="39">
        <f t="shared" si="0"/>
        <v>1900</v>
      </c>
    </row>
    <row r="19" spans="1:4">
      <c r="A19" s="36" t="s">
        <v>207</v>
      </c>
      <c r="B19" s="37">
        <v>80</v>
      </c>
      <c r="C19" s="38">
        <v>60</v>
      </c>
      <c r="D19" s="39">
        <f t="shared" si="0"/>
        <v>4800</v>
      </c>
    </row>
    <row r="20" spans="1:4">
      <c r="A20" s="40" t="s">
        <v>194</v>
      </c>
      <c r="B20" s="41"/>
      <c r="C20" s="42"/>
      <c r="D20" s="43">
        <f>SUM(D8:D19)</f>
        <v>30000</v>
      </c>
    </row>
    <row r="21" spans="1:4" ht="1.5" customHeight="1"/>
    <row r="23" spans="1:4">
      <c r="A23" s="45" t="s">
        <v>222</v>
      </c>
      <c r="B23" s="45"/>
      <c r="C23" s="45"/>
      <c r="D23" s="45"/>
    </row>
    <row r="24" spans="1:4">
      <c r="A24" s="45" t="s">
        <v>224</v>
      </c>
      <c r="B24" s="45"/>
      <c r="C24" s="45"/>
      <c r="D24" s="45"/>
    </row>
    <row r="25" spans="1:4" ht="6.75" customHeight="1"/>
    <row r="26" spans="1:4">
      <c r="A26" s="253" t="s">
        <v>208</v>
      </c>
      <c r="B26" s="255" t="s">
        <v>209</v>
      </c>
      <c r="C26" s="253" t="s">
        <v>6</v>
      </c>
      <c r="D26" s="255" t="s">
        <v>210</v>
      </c>
    </row>
    <row r="27" spans="1:4">
      <c r="A27" s="254"/>
      <c r="B27" s="254"/>
      <c r="C27" s="254"/>
      <c r="D27" s="254"/>
    </row>
    <row r="28" spans="1:4">
      <c r="A28" s="35">
        <v>1</v>
      </c>
      <c r="B28" s="35">
        <v>4</v>
      </c>
      <c r="C28" s="35">
        <v>5</v>
      </c>
      <c r="D28" s="35">
        <v>6</v>
      </c>
    </row>
    <row r="29" spans="1:4">
      <c r="A29" s="36" t="s">
        <v>211</v>
      </c>
      <c r="B29" s="37">
        <v>230</v>
      </c>
      <c r="C29" s="38">
        <v>90</v>
      </c>
      <c r="D29" s="39">
        <f>B29*C29</f>
        <v>20700</v>
      </c>
    </row>
    <row r="30" spans="1:4">
      <c r="A30" s="36" t="s">
        <v>212</v>
      </c>
      <c r="B30" s="37">
        <v>560</v>
      </c>
      <c r="C30" s="38">
        <v>6</v>
      </c>
      <c r="D30" s="39">
        <f t="shared" ref="D30:D39" si="1">B30*C30</f>
        <v>3360</v>
      </c>
    </row>
    <row r="31" spans="1:4">
      <c r="A31" s="36" t="s">
        <v>213</v>
      </c>
      <c r="B31" s="37">
        <v>230</v>
      </c>
      <c r="C31" s="38">
        <v>93</v>
      </c>
      <c r="D31" s="39">
        <f t="shared" si="1"/>
        <v>21390</v>
      </c>
    </row>
    <row r="32" spans="1:4">
      <c r="A32" s="36" t="s">
        <v>214</v>
      </c>
      <c r="B32" s="37">
        <v>129</v>
      </c>
      <c r="C32" s="38">
        <v>181</v>
      </c>
      <c r="D32" s="39">
        <f t="shared" si="1"/>
        <v>23349</v>
      </c>
    </row>
    <row r="33" spans="1:4">
      <c r="A33" s="36" t="s">
        <v>215</v>
      </c>
      <c r="B33" s="39">
        <v>1000</v>
      </c>
      <c r="C33" s="38">
        <v>7</v>
      </c>
      <c r="D33" s="39">
        <f t="shared" si="1"/>
        <v>7000</v>
      </c>
    </row>
    <row r="34" spans="1:4">
      <c r="A34" s="36" t="s">
        <v>216</v>
      </c>
      <c r="B34" s="37">
        <v>130</v>
      </c>
      <c r="C34" s="38">
        <v>100</v>
      </c>
      <c r="D34" s="39">
        <f t="shared" si="1"/>
        <v>13000</v>
      </c>
    </row>
    <row r="35" spans="1:4">
      <c r="A35" s="36" t="s">
        <v>217</v>
      </c>
      <c r="B35" s="37">
        <v>46</v>
      </c>
      <c r="C35" s="38">
        <v>29</v>
      </c>
      <c r="D35" s="39">
        <f t="shared" si="1"/>
        <v>1334</v>
      </c>
    </row>
    <row r="36" spans="1:4">
      <c r="A36" s="36" t="s">
        <v>218</v>
      </c>
      <c r="B36" s="37">
        <v>129</v>
      </c>
      <c r="C36" s="38">
        <v>30</v>
      </c>
      <c r="D36" s="39">
        <f t="shared" si="1"/>
        <v>3870</v>
      </c>
    </row>
    <row r="37" spans="1:4">
      <c r="A37" s="36" t="s">
        <v>219</v>
      </c>
      <c r="B37" s="37">
        <v>110</v>
      </c>
      <c r="C37" s="38">
        <v>180</v>
      </c>
      <c r="D37" s="39">
        <f t="shared" si="1"/>
        <v>19800</v>
      </c>
    </row>
    <row r="38" spans="1:4">
      <c r="A38" s="36" t="s">
        <v>220</v>
      </c>
      <c r="B38" s="37">
        <v>115</v>
      </c>
      <c r="C38" s="38">
        <v>13</v>
      </c>
      <c r="D38" s="39">
        <v>1501</v>
      </c>
    </row>
    <row r="39" spans="1:4">
      <c r="A39" s="36" t="s">
        <v>221</v>
      </c>
      <c r="B39" s="37">
        <v>40</v>
      </c>
      <c r="C39" s="38">
        <v>181</v>
      </c>
      <c r="D39" s="39">
        <f t="shared" si="1"/>
        <v>7240</v>
      </c>
    </row>
    <row r="40" spans="1:4">
      <c r="A40" s="40" t="s">
        <v>194</v>
      </c>
      <c r="B40" s="41"/>
      <c r="C40" s="42"/>
      <c r="D40" s="43">
        <f>SUM(D29:D39)</f>
        <v>122544</v>
      </c>
    </row>
    <row r="44" spans="1:4">
      <c r="A44" s="45" t="s">
        <v>222</v>
      </c>
      <c r="B44" s="45"/>
      <c r="C44" s="45"/>
      <c r="D44" s="45"/>
    </row>
    <row r="45" spans="1:4">
      <c r="A45" s="45" t="s">
        <v>225</v>
      </c>
      <c r="B45" s="45"/>
      <c r="C45" s="45"/>
      <c r="D45" s="45"/>
    </row>
    <row r="47" spans="1:4">
      <c r="A47" s="253" t="s">
        <v>208</v>
      </c>
      <c r="B47" s="255" t="s">
        <v>209</v>
      </c>
      <c r="C47" s="253" t="s">
        <v>6</v>
      </c>
      <c r="D47" s="255" t="s">
        <v>210</v>
      </c>
    </row>
    <row r="48" spans="1:4">
      <c r="A48" s="254"/>
      <c r="B48" s="254"/>
      <c r="C48" s="254"/>
      <c r="D48" s="254"/>
    </row>
    <row r="49" spans="1:4">
      <c r="A49" s="47" t="s">
        <v>226</v>
      </c>
      <c r="B49" s="48">
        <v>800</v>
      </c>
      <c r="C49" s="48">
        <v>34</v>
      </c>
      <c r="D49" s="46">
        <f>B49*C49</f>
        <v>27200</v>
      </c>
    </row>
    <row r="50" spans="1:4">
      <c r="A50" s="47" t="s">
        <v>227</v>
      </c>
      <c r="B50" s="48">
        <v>250</v>
      </c>
      <c r="C50" s="48">
        <v>47</v>
      </c>
      <c r="D50" s="46">
        <f t="shared" ref="D50:D63" si="2">B50*C50</f>
        <v>11750</v>
      </c>
    </row>
    <row r="51" spans="1:4">
      <c r="A51" s="47" t="s">
        <v>228</v>
      </c>
      <c r="B51" s="48">
        <v>250</v>
      </c>
      <c r="C51" s="48">
        <v>40</v>
      </c>
      <c r="D51" s="46">
        <f t="shared" si="2"/>
        <v>10000</v>
      </c>
    </row>
    <row r="52" spans="1:4">
      <c r="A52" s="47" t="s">
        <v>229</v>
      </c>
      <c r="B52" s="48">
        <v>800</v>
      </c>
      <c r="C52" s="48">
        <v>60</v>
      </c>
      <c r="D52" s="46">
        <f t="shared" si="2"/>
        <v>48000</v>
      </c>
    </row>
    <row r="53" spans="1:4">
      <c r="A53" s="47" t="s">
        <v>230</v>
      </c>
      <c r="B53" s="48">
        <v>350</v>
      </c>
      <c r="C53" s="48">
        <v>25</v>
      </c>
      <c r="D53" s="46">
        <f t="shared" si="2"/>
        <v>8750</v>
      </c>
    </row>
    <row r="54" spans="1:4">
      <c r="A54" s="47" t="s">
        <v>231</v>
      </c>
      <c r="B54" s="48">
        <v>400</v>
      </c>
      <c r="C54" s="48">
        <v>72</v>
      </c>
      <c r="D54" s="46">
        <f t="shared" si="2"/>
        <v>28800</v>
      </c>
    </row>
    <row r="55" spans="1:4">
      <c r="A55" s="47" t="s">
        <v>232</v>
      </c>
      <c r="B55" s="48">
        <v>150</v>
      </c>
      <c r="C55" s="48">
        <v>50</v>
      </c>
      <c r="D55" s="46">
        <f t="shared" si="2"/>
        <v>7500</v>
      </c>
    </row>
    <row r="56" spans="1:4">
      <c r="A56" s="47" t="s">
        <v>233</v>
      </c>
      <c r="B56" s="47">
        <v>500</v>
      </c>
      <c r="C56" s="47">
        <v>20</v>
      </c>
      <c r="D56" s="46">
        <f t="shared" si="2"/>
        <v>10000</v>
      </c>
    </row>
    <row r="57" spans="1:4">
      <c r="A57" s="47" t="s">
        <v>234</v>
      </c>
      <c r="B57" s="48">
        <v>1000</v>
      </c>
      <c r="C57" s="48">
        <v>16</v>
      </c>
      <c r="D57" s="46">
        <f t="shared" si="2"/>
        <v>16000</v>
      </c>
    </row>
    <row r="58" spans="1:4">
      <c r="A58" s="47" t="s">
        <v>235</v>
      </c>
      <c r="B58" s="47">
        <v>1000</v>
      </c>
      <c r="C58" s="47">
        <v>20</v>
      </c>
      <c r="D58" s="46">
        <f t="shared" si="2"/>
        <v>20000</v>
      </c>
    </row>
    <row r="59" spans="1:4">
      <c r="A59" s="47" t="s">
        <v>236</v>
      </c>
      <c r="B59" s="47">
        <v>200</v>
      </c>
      <c r="C59" s="47">
        <v>50</v>
      </c>
      <c r="D59" s="46">
        <f t="shared" si="2"/>
        <v>10000</v>
      </c>
    </row>
    <row r="60" spans="1:4">
      <c r="A60" s="47" t="s">
        <v>237</v>
      </c>
      <c r="B60" s="47">
        <v>270</v>
      </c>
      <c r="C60" s="47">
        <v>50</v>
      </c>
      <c r="D60" s="46">
        <f t="shared" si="2"/>
        <v>13500</v>
      </c>
    </row>
    <row r="61" spans="1:4">
      <c r="A61" s="47" t="s">
        <v>238</v>
      </c>
      <c r="B61" s="46">
        <v>100</v>
      </c>
      <c r="C61" s="46">
        <v>15</v>
      </c>
      <c r="D61" s="46">
        <f t="shared" si="2"/>
        <v>1500</v>
      </c>
    </row>
    <row r="62" spans="1:4">
      <c r="A62" s="46"/>
      <c r="B62" s="46"/>
      <c r="C62" s="46"/>
      <c r="D62" s="46">
        <f t="shared" si="2"/>
        <v>0</v>
      </c>
    </row>
    <row r="63" spans="1:4">
      <c r="A63" s="46"/>
      <c r="B63" s="46"/>
      <c r="C63" s="46"/>
      <c r="D63" s="46">
        <f t="shared" si="2"/>
        <v>0</v>
      </c>
    </row>
    <row r="64" spans="1:4">
      <c r="A64" s="46"/>
      <c r="B64" s="46"/>
      <c r="C64" s="46"/>
      <c r="D64" s="49">
        <f>SUM(D48:D63)</f>
        <v>213000</v>
      </c>
    </row>
  </sheetData>
  <mergeCells count="12">
    <mergeCell ref="A47:A48"/>
    <mergeCell ref="B47:B48"/>
    <mergeCell ref="C47:C48"/>
    <mergeCell ref="D47:D48"/>
    <mergeCell ref="A5:A6"/>
    <mergeCell ref="B5:B6"/>
    <mergeCell ref="C5:C6"/>
    <mergeCell ref="D5:D6"/>
    <mergeCell ref="A26:A27"/>
    <mergeCell ref="B26:B27"/>
    <mergeCell ref="C26:C27"/>
    <mergeCell ref="D26:D2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Лист1!Область_печати</vt:lpstr>
      <vt:lpstr>Лист2!Область_печати</vt:lpstr>
      <vt:lpstr>Лист3!Область_печати</vt:lpstr>
      <vt:lpstr>Лист5!Область_печати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</dc:creator>
  <cp:lastModifiedBy>USER-DS4</cp:lastModifiedBy>
  <cp:lastPrinted>2022-04-05T10:33:07Z</cp:lastPrinted>
  <dcterms:created xsi:type="dcterms:W3CDTF">2019-11-11T15:14:20Z</dcterms:created>
  <dcterms:modified xsi:type="dcterms:W3CDTF">2022-04-05T11:58:07Z</dcterms:modified>
</cp:coreProperties>
</file>